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7FEC468B-85E1-4A31-9322-BDFBA261F6B9}"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889" firstSheet="4"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P70" i="7"/>
  <c r="O70" i="7" s="1"/>
  <c r="N70" i="7" s="1"/>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P82" i="7"/>
  <c r="O82" i="7" s="1"/>
  <c r="N82" i="7" s="1"/>
  <c r="R82" i="7"/>
  <c r="S82" i="7"/>
  <c r="T82" i="7"/>
  <c r="P83" i="7"/>
  <c r="O83" i="7" s="1"/>
  <c r="N83" i="7" s="1"/>
  <c r="R83" i="7"/>
  <c r="S83" i="7"/>
  <c r="T83" i="7"/>
  <c r="P84" i="7"/>
  <c r="O84" i="7" s="1"/>
  <c r="N84" i="7" s="1"/>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<sst xmlns="http://schemas.openxmlformats.org/spreadsheetml/2006/main" count="12554" uniqueCount="3536">
  <si>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</si>
  <si>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</si>
  <si>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</si>
  <si>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</si>
  <si>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</si>
  <si>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</si>
  <si>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</si>
  <si>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</si>
  <si>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</si>
  <si>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</si>
  <si>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</si>
  <si>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</si>
  <si>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</si>
  <si>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</si>
  <si>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</si>
  <si>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</si>
  <si>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</si>
  <si>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</si>
  <si>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</si>
  <si>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</si>
  <si>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</si>
  <si>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</si>
  <si>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</si>
  <si>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</si>
  <si>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</si>
  <si>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</si>
  <si>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</si>
  <si>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</si>
  <si>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</si>
  <si>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</si>
  <si>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</si>
  <si>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</si>
  <si>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</si>
  <si>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</si>
  <si>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</si>
  <si>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</si>
  <si>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</si>
  <si>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</si>
  <si>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</si>
  <si>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</si>
  <si>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</si>
  <si>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</si>
  <si>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</si>
  <si>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</si>
  <si>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</si>
  <si>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</si>
  <si>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</si>
  <si>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</si>
  <si>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</si>
  <si>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</si>
  <si>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</si>
  <si>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</si>
  <si>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</si>
  <si>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</si>
  <si>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</si>
  <si>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</si>
  <si>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</si>
  <si>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</si>
  <si>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</si>
  <si>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</si>
  <si>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</si>
  <si>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</si>
  <si>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</si>
  <si>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</si>
  <si>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</si>
  <si>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</si>
  <si>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</si>
  <si>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</si>
  <si>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</si>
  <si>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</si>
  <si>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</si>
  <si>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</si>
  <si>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</si>
  <si>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</si>
  <si>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</si>
  <si>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</si>
  <si>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</si>
  <si>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</si>
  <si>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</si>
  <si>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</si>
  <si>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</si>
  <si>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</si>
  <si>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</si>
  <si>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</si>
  <si>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</si>
  <si>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</si>
  <si>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</si>
  <si>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</si>
  <si>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</si>
  <si>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</si>
  <si>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</si>
  <si>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</si>
  <si>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</si>
  <si>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</si>
  <si>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</si>
  <si>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</si>
  <si>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</si>
  <si>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</si>
  <si>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</si>
  <si>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</si>
  <si>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</si>
  <si>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</si>
  <si>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</si>
  <si>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</si>
  <si>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</si>
  <si>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</si>
  <si>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</si>
  <si>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</si>
  <si>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</si>
  <si>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</si>
  <si>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</si>
  <si>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</si>
  <si>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</si>
  <si>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</si>
  <si>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</si>
  <si>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</si>
  <si>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</si>
  <si>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</si>
  <si>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</si>
  <si>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</si>
  <si>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</si>
  <si>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</si>
  <si>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</si>
  <si>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</si>
  <si>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</si>
  <si>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</si>
  <si>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</si>
  <si>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</si>
  <si>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</si>
  <si>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</si>
  <si>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</si>
  <si>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</si>
  <si>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</si>
  <si>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</si>
  <si>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</si>
  <si>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</si>
  <si>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</si>
  <si>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</si>
  <si>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</si>
  <si>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</si>
  <si>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</si>
  <si>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</si>
  <si>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</si>
  <si>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</si>
  <si>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</si>
  <si>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</si>
  <si>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</si>
  <si>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</si>
  <si>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</si>
  <si>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</si>
  <si>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</si>
  <si>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</si>
  <si>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</si>
  <si>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</si>
  <si>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</si>
  <si>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</si>
  <si>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</si>
  <si>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</si>
  <si>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</si>
  <si>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</si>
  <si>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</si>
  <si>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</si>
  <si>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</si>
  <si>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</si>
  <si>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</si>
  <si>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</si>
  <si>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</si>
  <si>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</si>
  <si>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</si>
  <si>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</si>
  <si>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</si>
  <si>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</si>
  <si>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</si>
  <si>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</si>
  <si>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</si>
  <si>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</si>
  <si>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</si>
  <si>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</si>
  <si>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</si>
  <si>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</si>
  <si>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</si>
  <si>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</si>
  <si>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</si>
  <si>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</si>
  <si>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</si>
  <si>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</si>
  <si>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</si>
  <si>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</si>
  <si>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</si>
  <si>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</si>
  <si>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</si>
  <si>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</si>
  <si>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</si>
  <si>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</si>
  <si>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</si>
  <si>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</si>
  <si>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</si>
  <si>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</si>
  <si>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</si>
  <si>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</si>
  <si>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</si>
  <si>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</si>
  <si>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</si>
  <si>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</si>
  <si>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</si>
  <si>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</si>
  <si>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</si>
  <si>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</si>
  <si>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</si>
  <si>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</si>
  <si>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</si>
  <si>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</si>
  <si>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</si>
  <si>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</si>
  <si>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</si>
  <si>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</si>
  <si>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</si>
  <si>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</si>
  <si>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</si>
  <si>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</si>
  <si>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</si>
  <si>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</si>
  <si>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</si>
  <si>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</si>
  <si>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</si>
  <si>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</si>
  <si>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</si>
  <si>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</si>
  <si>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</si>
  <si>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</si>
  <si>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</si>
  <si>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</si>
  <si>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</si>
  <si>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</si>
  <si>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</si>
  <si>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</si>
  <si>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</si>
  <si>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</si>
  <si>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</si>
  <si>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</si>
  <si>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</si>
  <si>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</si>
  <si>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</si>
  <si>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</si>
  <si>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</si>
  <si>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</si>
  <si>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</si>
  <si>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</si>
  <si>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</si>
  <si>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</si>
  <si>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</si>
  <si>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</si>
  <si>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</si>
  <si>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</si>
  <si>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</si>
  <si>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</si>
  <si>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</si>
  <si>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</si>
  <si>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</si>
  <si>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</si>
  <si>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</si>
  <si>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</si>
  <si>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</si>
  <si>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</si>
  <si>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</si>
  <si>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</si>
  <si>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</si>
  <si>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</si>
  <si>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</si>
  <si>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</si>
  <si>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</si>
  <si>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</si>
  <si>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</si>
  <si>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</si>
  <si>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</si>
  <si>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</si>
  <si>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</si>
  <si>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</si>
  <si>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</si>
  <si>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</si>
  <si>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</si>
  <si>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</si>
  <si>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</si>
  <si>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</si>
  <si>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</si>
  <si>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</si>
  <si>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</si>
  <si>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</si>
  <si>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</si>
  <si>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</si>
  <si>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</si>
  <si>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</si>
  <si>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</si>
  <si>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</si>
  <si>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</si>
  <si>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</si>
  <si>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</si>
  <si>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</si>
  <si>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</si>
  <si>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</si>
  <si>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</si>
  <si>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</si>
  <si>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</si>
  <si>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</si>
  <si>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</si>
  <si>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</si>
  <si>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</si>
  <si>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</si>
  <si>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</si>
  <si>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</si>
  <si>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</si>
  <si>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</si>
  <si>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</si>
  <si>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</si>
  <si>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</si>
  <si>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</si>
  <si>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</si>
  <si>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</si>
  <si>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</si>
  <si>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</si>
  <si>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</si>
  <si>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</si>
  <si>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</si>
  <si>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</si>
  <si>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</si>
  <si>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</si>
  <si>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</si>
  <si>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</si>
  <si>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</si>
  <si>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</si>
  <si>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</si>
  <si>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</si>
  <si>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</si>
  <si>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</si>
  <si>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</si>
  <si>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</si>
  <si>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</si>
  <si>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</si>
  <si>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</si>
  <si>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</si>
  <si>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</si>
  <si>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</si>
  <si>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</si>
  <si>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</si>
  <si>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</si>
  <si>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</si>
  <si>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</si>
  <si>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</si>
  <si>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</si>
  <si>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</si>
  <si>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</si>
  <si>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</si>
  <si>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</si>
  <si>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</si>
  <si>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</si>
  <si>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</si>
  <si>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</si>
  <si>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</si>
  <si>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</si>
  <si>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</si>
  <si>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</si>
  <si>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</si>
  <si>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</si>
  <si>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</si>
  <si>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</si>
  <si>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</si>
  <si>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</si>
  <si>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</si>
  <si>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</si>
  <si>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</si>
  <si>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</si>
  <si>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</si>
  <si>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</si>
  <si>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</si>
  <si>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</si>
  <si>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</si>
  <si>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</si>
  <si>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</si>
  <si>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</si>
  <si>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</si>
  <si>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</si>
  <si>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</si>
  <si>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</si>
  <si>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</si>
  <si>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</si>
  <si>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</si>
  <si>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</si>
  <si>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</si>
  <si>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</si>
  <si>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</si>
  <si>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</si>
  <si>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</si>
  <si>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</si>
  <si>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</si>
  <si>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</si>
  <si>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</si>
  <si>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</si>
  <si>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</si>
  <si>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</si>
  <si>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</si>
  <si>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</si>
  <si>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</si>
  <si>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</si>
  <si>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</si>
  <si>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</si>
  <si>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</si>
  <si>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</si>
  <si>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</si>
  <si>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</si>
  <si>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</si>
  <si>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</si>
  <si>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</si>
  <si>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</si>
  <si>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</si>
  <si>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</si>
  <si>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</si>
  <si>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</si>
  <si>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</si>
  <si>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</si>
  <si>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</si>
  <si>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</si>
  <si>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</si>
  <si>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</si>
  <si>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</si>
  <si>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</si>
  <si>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</si>
  <si>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</si>
  <si>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</si>
  <si>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</si>
  <si>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</si>
  <si>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</si>
  <si>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</si>
  <si>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</si>
  <si>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</si>
  <si>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</si>
  <si>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</si>
  <si>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</si>
  <si>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</si>
  <si>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</si>
  <si>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</si>
  <si>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</si>
  <si>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</si>
  <si>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</si>
  <si>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</si>
  <si>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</si>
  <si>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</si>
  <si>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</si>
  <si>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</si>
  <si>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</si>
  <si>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</si>
  <si>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</si>
  <si>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</si>
  <si>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</si>
  <si>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</si>
  <si>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</si>
  <si>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</si>
  <si>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</si>
  <si>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</si>
  <si>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</si>
  <si>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</si>
  <si>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</si>
  <si>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</si>
  <si>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</si>
  <si>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</si>
  <si>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</si>
  <si>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</si>
  <si>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</si>
  <si>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</si>
  <si>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</si>
  <si>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</si>
  <si>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</si>
  <si>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</si>
  <si>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</si>
  <si>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</si>
  <si>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</si>
  <si>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</si>
  <si>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</si>
  <si>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</si>
  <si>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</si>
  <si>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</si>
  <si>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</si>
  <si>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</si>
  <si>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</si>
  <si>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</si>
  <si>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</si>
  <si>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</si>
  <si>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</si>
  <si>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</si>
  <si>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</si>
  <si>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</si>
  <si>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</si>
  <si>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</si>
  <si>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</si>
  <si>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</si>
  <si>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</si>
  <si>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</si>
  <si>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</si>
  <si>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</si>
  <si>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</si>
  <si>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</si>
  <si>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</si>
  <si>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</si>
  <si>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</si>
  <si>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</si>
  <si>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</si>
  <si>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</si>
  <si>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</si>
  <si>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</si>
  <si>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</si>
  <si>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</si>
  <si>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</si>
  <si>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</si>
  <si>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</si>
  <si>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</si>
  <si>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</si>
  <si>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</si>
  <si>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</si>
  <si>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</si>
  <si>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</si>
  <si>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</si>
  <si>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</si>
  <si>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</si>
  <si>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</si>
  <si>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</si>
  <si>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</si>
  <si>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</si>
  <si>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</si>
  <si>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</si>
  <si>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</si>
  <si>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</si>
  <si>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</si>
  <si>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</si>
  <si>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</si>
  <si>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</si>
  <si>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</si>
  <si>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</si>
  <si>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</si>
  <si>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</si>
  <si>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</si>
  <si>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</si>
  <si>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</si>
  <si>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</si>
  <si>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</si>
  <si>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</si>
  <si>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</si>
  <si>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</si>
  <si>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</si>
  <si>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</si>
  <si>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</si>
  <si>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</si>
  <si>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</si>
  <si>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</si>
  <si>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</si>
  <si>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</si>
  <si>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</si>
  <si>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</si>
  <si>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</si>
  <si>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</si>
  <si>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</si>
  <si>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</si>
  <si>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</si>
  <si>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</si>
  <si>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</si>
  <si>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</si>
  <si>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</si>
  <si>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</si>
  <si>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</si>
  <si>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</si>
  <si>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</si>
  <si>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</si>
  <si>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</si>
  <si>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</si>
  <si>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</si>
  <si>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</si>
  <si>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</si>
  <si>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</si>
  <si>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</si>
  <si>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</si>
  <si>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</si>
  <si>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</si>
  <si>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</si>
  <si>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</si>
  <si>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</si>
  <si>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</si>
  <si>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</si>
  <si>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</si>
  <si>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</si>
  <si>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</si>
  <si>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</si>
  <si>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</si>
  <si>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</si>
  <si>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</si>
  <si>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</si>
  <si>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</si>
  <si>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</si>
  <si>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</si>
  <si>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</si>
  <si>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</si>
  <si>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</si>
  <si>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</si>
  <si>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</si>
  <si>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</si>
  <si>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</si>
  <si>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</si>
  <si>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</si>
  <si>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</si>
  <si>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</si>
  <si>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</si>
  <si>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</si>
  <si>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</si>
  <si>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</si>
  <si>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</si>
  <si>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</si>
  <si>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</si>
  <si>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</si>
  <si>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</si>
  <si>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</si>
  <si>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</si>
  <si>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</si>
  <si>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</si>
  <si>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</si>
  <si>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</si>
  <si>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</si>
  <si>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</si>
  <si>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</si>
  <si>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</si>
  <si>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</si>
  <si>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</si>
  <si>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</si>
  <si>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</si>
  <si>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</si>
  <si>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</si>
  <si>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</si>
  <si>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</si>
  <si>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</si>
  <si>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</si>
  <si>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</si>
  <si>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</si>
  <si>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</si>
  <si>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</si>
  <si>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</si>
  <si>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</si>
  <si>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</si>
  <si>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</si>
  <si>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</si>
  <si>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</si>
  <si>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</si>
  <si>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</si>
  <si>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</si>
  <si>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</si>
  <si>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</si>
  <si>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</si>
  <si>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</si>
  <si>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</si>
  <si>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</si>
  <si>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</si>
  <si>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</si>
  <si>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</si>
  <si>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</si>
  <si>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</si>
  <si>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</si>
  <si>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</si>
  <si>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</si>
  <si>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</si>
  <si>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</si>
  <si>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</si>
  <si>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</si>
  <si>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</si>
  <si>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</si>
  <si>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</si>
  <si>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</si>
  <si>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</si>
  <si>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</si>
  <si>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</si>
  <si>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</si>
  <si>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</si>
  <si>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</si>
  <si>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</si>
  <si>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</si>
  <si>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</si>
  <si>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</si>
  <si>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</si>
  <si>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</si>
  <si>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</si>
  <si>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</si>
  <si>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</si>
  <si>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</si>
  <si>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</si>
  <si>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</si>
  <si>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</si>
  <si>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</si>
  <si>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</si>
  <si>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</si>
  <si>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</si>
  <si>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</si>
  <si>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</si>
  <si>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</si>
  <si>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</si>
  <si>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</si>
  <si>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</si>
  <si>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</si>
  <si>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</si>
  <si>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</si>
  <si>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</si>
  <si>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</si>
  <si>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</si>
  <si>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</si>
  <si>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</si>
  <si>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</si>
  <si>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</si>
  <si>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</si>
  <si>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</si>
  <si>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</si>
  <si>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</si>
  <si>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</si>
  <si>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</si>
  <si>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</si>
  <si>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</si>
  <si>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</si>
  <si>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</si>
  <si>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</si>
  <si>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</si>
  <si>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</si>
  <si>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</si>
  <si>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</si>
  <si>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</si>
  <si>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</si>
  <si>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</si>
  <si>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</si>
  <si>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</si>
  <si>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</si>
  <si>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</si>
  <si>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</si>
  <si>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</si>
  <si>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</si>
  <si>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</si>
  <si>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</si>
  <si>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</si>
  <si>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</si>
  <si>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</si>
  <si>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</si>
  <si>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</si>
  <si>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</si>
  <si>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</si>
  <si>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</si>
  <si>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</si>
  <si>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</si>
  <si>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</si>
  <si>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</si>
  <si>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</si>
  <si>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</si>
  <si>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</si>
  <si>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</si>
  <si>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</si>
  <si>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</si>
  <si>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</si>
  <si>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</si>
  <si>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</si>
  <si>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</si>
  <si>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</si>
  <si>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</si>
  <si>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</si>
  <si>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</si>
  <si>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</si>
  <si>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</si>
  <si>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</si>
  <si>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</si>
  <si>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</si>
  <si>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</si>
  <si>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</si>
  <si>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</si>
  <si>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</si>
  <si>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</si>
  <si>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</si>
  <si>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</si>
  <si>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</si>
  <si>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</si>
  <si>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</si>
  <si>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</si>
  <si>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</si>
  <si>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</si>
  <si>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</si>
  <si>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</si>
  <si>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</si>
  <si>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</si>
  <si>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</si>
  <si>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</si>
  <si>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</si>
  <si>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</si>
  <si>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</si>
  <si>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</si>
  <si>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</si>
  <si>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</si>
  <si>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</si>
  <si>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</si>
  <si>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</si>
  <si>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</si>
  <si>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</si>
  <si>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</si>
  <si>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</si>
  <si>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</si>
  <si>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</si>
  <si>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</si>
  <si>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</si>
  <si>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</si>
  <si>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</si>
  <si>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</si>
  <si>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</si>
  <si>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</si>
  <si>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</si>
  <si>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</si>
  <si>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</si>
  <si>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</si>
  <si>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</si>
  <si>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</si>
  <si>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</si>
  <si>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</si>
  <si>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</si>
  <si>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</si>
  <si>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</si>
  <si>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</si>
  <si>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</si>
  <si>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</si>
  <si>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</si>
  <si>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</si>
  <si>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</si>
  <si>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</si>
  <si>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</si>
  <si>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</si>
  <si>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</si>
  <si>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</si>
  <si>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</si>
  <si>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</si>
  <si>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</si>
  <si>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</si>
  <si>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</si>
  <si>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</si>
  <si>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</si>
  <si>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</si>
  <si>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</si>
  <si>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</si>
  <si>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</si>
  <si>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</si>
  <si>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</si>
  <si>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</si>
  <si>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</si>
  <si>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</si>
  <si>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</si>
  <si>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</si>
  <si>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</si>
  <si>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</si>
  <si>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</si>
  <si>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</si>
  <si>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</si>
  <si>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</si>
  <si>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</si>
  <si>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</si>
  <si>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</si>
  <si>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</si>
  <si>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</si>
  <si>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</si>
  <si>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</si>
  <si>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</si>
  <si>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</si>
  <si>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</si>
  <si>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</si>
  <si>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</si>
  <si>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</si>
  <si>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</si>
  <si>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</si>
  <si>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</si>
  <si>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</si>
  <si>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</si>
  <si>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</si>
  <si>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</si>
  <si>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</si>
  <si>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</si>
  <si>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</si>
  <si>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</si>
  <si>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</si>
  <si>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</si>
  <si>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</si>
  <si>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</si>
  <si>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</si>
  <si>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</si>
  <si>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</si>
  <si>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</si>
  <si>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</si>
  <si>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</si>
  <si>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</si>
  <si>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</si>
  <si>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</si>
  <si>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</si>
  <si>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</si>
  <si>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</si>
  <si>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</si>
  <si>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</si>
  <si>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</si>
  <si>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</si>
  <si>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</si>
  <si>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</si>
  <si>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</si>
  <si>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</si>
  <si>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</si>
  <si>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</si>
  <si>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</si>
  <si>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</si>
  <si>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</si>
  <si>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</si>
  <si>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</si>
  <si>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</si>
  <si>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</si>
  <si>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</si>
  <si>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</si>
  <si>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</si>
  <si>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</si>
  <si>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</si>
  <si>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</si>
  <si>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</si>
  <si>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</si>
  <si>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</si>
  <si>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</si>
  <si>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</si>
  <si>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</si>
  <si>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</si>
  <si>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</si>
  <si>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</si>
  <si>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</si>
  <si>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</si>
  <si>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</si>
  <si>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</si>
  <si>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</si>
  <si>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</si>
  <si>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</si>
  <si>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</si>
  <si>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</si>
  <si>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</si>
  <si>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</si>
  <si>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</si>
  <si>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</si>
  <si>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</si>
  <si>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</si>
  <si>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</si>
  <si>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</si>
  <si>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</si>
  <si>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</si>
  <si>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</si>
  <si>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</si>
  <si>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</si>
  <si>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</si>
  <si>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</si>
  <si>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</si>
  <si>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</si>
  <si>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</si>
  <si>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</si>
  <si>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</si>
  <si>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</si>
  <si>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</si>
  <si>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</si>
  <si>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</si>
  <si>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</si>
  <si>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</si>
  <si>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</si>
  <si>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</si>
  <si>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</si>
  <si>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</si>
  <si>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</si>
  <si>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</si>
  <si>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</si>
  <si>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</si>
  <si>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</si>
  <si>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</si>
  <si>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</si>
  <si>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</si>
  <si>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</si>
  <si>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</si>
  <si>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</si>
  <si>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</si>
  <si>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</si>
  <si>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</si>
  <si>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</si>
  <si>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</si>
  <si>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</si>
  <si>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</si>
  <si>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</si>
  <si>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</si>
  <si>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</si>
  <si>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</si>
  <si>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</si>
  <si>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</si>
  <si>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</si>
  <si>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</si>
  <si>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</si>
  <si>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</si>
  <si>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</si>
  <si>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</si>
  <si>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</si>
  <si>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</si>
  <si>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</si>
  <si>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</si>
  <si>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</si>
  <si>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</si>
  <si>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</si>
  <si>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</si>
  <si>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</si>
  <si>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</si>
  <si>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</si>
  <si>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</si>
  <si>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</si>
  <si>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</si>
  <si>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</si>
  <si>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</si>
  <si>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</si>
  <si>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</si>
  <si>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</si>
  <si>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</si>
  <si>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</si>
  <si>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</si>
  <si>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</si>
  <si>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</si>
  <si>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</si>
  <si>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</si>
  <si>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</si>
  <si>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</si>
  <si>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</si>
  <si>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</si>
  <si>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</si>
  <si>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</si>
  <si>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</si>
  <si>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</si>
  <si>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</si>
  <si>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</si>
  <si>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</si>
  <si>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</si>
  <si>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</si>
  <si>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</si>
  <si>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</si>
  <si>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</si>
  <si>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</si>
  <si>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</si>
  <si>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</si>
  <si>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</si>
  <si>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</si>
  <si>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</si>
  <si>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</si>
  <si>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</si>
  <si>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</si>
  <si>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</si>
  <si>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</si>
  <si>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</si>
  <si>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</si>
  <si>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</si>
  <si>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</si>
  <si>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</si>
  <si>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</si>
  <si>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</si>
  <si>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</si>
  <si>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</si>
  <si>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</si>
  <si>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</si>
  <si>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</si>
  <si>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</si>
  <si>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</si>
  <si>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</si>
  <si>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</si>
  <si>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</si>
  <si>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</si>
  <si>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</si>
  <si>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</si>
  <si>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</si>
  <si>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</si>
  <si>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</si>
  <si>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</si>
  <si>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</si>
  <si>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</si>
  <si>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</si>
  <si>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</si>
  <si>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</si>
  <si>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</si>
  <si>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</si>
  <si>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</si>
  <si>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</si>
  <si>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</si>
  <si>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</si>
  <si>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</si>
  <si>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</si>
  <si>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</si>
  <si>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</si>
  <si>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</si>
  <si>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</si>
  <si>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</si>
  <si>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</si>
  <si>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</si>
  <si>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</si>
  <si>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</si>
  <si>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</si>
  <si>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</si>
  <si>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</si>
  <si>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</si>
  <si>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</si>
  <si>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</si>
  <si>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</si>
  <si>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</si>
  <si>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</si>
  <si>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</si>
  <si>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</si>
  <si>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</si>
  <si>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</si>
  <si>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</si>
  <si>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</si>
  <si>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</si>
  <si>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</si>
  <si>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</si>
  <si>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</si>
  <si>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</si>
  <si>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</si>
  <si>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</si>
  <si>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</si>
  <si>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</si>
  <si>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</si>
  <si>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</si>
  <si>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</si>
  <si>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</si>
  <si>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</si>
  <si>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</si>
  <si>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</si>
  <si>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</si>
  <si>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</si>
  <si>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</si>
  <si>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</si>
  <si>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</si>
  <si>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</si>
  <si>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</si>
  <si>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</si>
  <si>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</si>
  <si>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</si>
  <si>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</si>
  <si>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</si>
  <si>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</si>
  <si>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</si>
  <si>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</si>
  <si>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</si>
  <si>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</si>
  <si>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</si>
  <si>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</si>
  <si>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</si>
  <si>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</si>
  <si>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</si>
  <si>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</si>
  <si>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</si>
  <si>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</si>
  <si>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</si>
  <si>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</si>
  <si>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</si>
  <si>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</si>
  <si>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</si>
  <si>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</si>
  <si>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</si>
  <si>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</si>
  <si>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</si>
  <si>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</si>
  <si>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</si>
  <si>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</si>
  <si>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</si>
  <si>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</si>
  <si>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</si>
  <si>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</si>
  <si>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</si>
  <si>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</si>
  <si>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</si>
  <si>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</si>
  <si>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</si>
  <si>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</si>
  <si>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</si>
  <si>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</si>
  <si>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</si>
  <si>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</si>
  <si>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</si>
  <si>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</si>
  <si>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</si>
  <si>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</si>
  <si>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</si>
  <si>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</si>
  <si>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</si>
  <si>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</si>
  <si>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</si>
  <si>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</si>
  <si>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</si>
  <si>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</si>
  <si>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</si>
  <si>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</si>
  <si>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</si>
  <si>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</si>
  <si>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</si>
  <si>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</si>
  <si>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</si>
  <si>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</si>
  <si>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</si>
  <si>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</si>
  <si>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</si>
  <si>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</si>
  <si>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</si>
  <si>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</si>
  <si>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</si>
  <si>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</si>
  <si>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</si>
  <si>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</si>
  <si>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</si>
  <si>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</si>
  <si>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</si>
  <si>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</si>
  <si>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</si>
  <si>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</si>
  <si>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</si>
  <si>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</si>
  <si>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</si>
  <si>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</si>
  <si>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</si>
  <si>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</si>
  <si>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</si>
  <si>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</si>
  <si>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</si>
  <si>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</si>
  <si>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</si>
  <si>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</si>
  <si>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</si>
  <si>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</si>
  <si>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</si>
  <si>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</si>
  <si>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</si>
  <si>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</si>
  <si>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</si>
  <si>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</si>
  <si>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</si>
  <si>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</si>
  <si>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</si>
  <si>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</si>
  <si>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</si>
  <si>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</si>
  <si>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</si>
  <si>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</si>
  <si>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</si>
  <si>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</si>
  <si>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</si>
  <si>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</si>
  <si>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</si>
  <si>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</si>
  <si>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</si>
  <si>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</si>
  <si>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</si>
  <si>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</si>
  <si>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</si>
  <si>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</si>
  <si>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</si>
  <si>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</si>
  <si>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</si>
  <si>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</si>
  <si>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</si>
  <si>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</si>
  <si>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</si>
  <si>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</si>
  <si>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</si>
  <si>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</si>
  <si>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</si>
  <si>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</si>
  <si>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</si>
  <si>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</si>
  <si>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</si>
  <si>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</si>
  <si>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</si>
  <si>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</si>
  <si>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</si>
  <si>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</si>
  <si>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</si>
  <si>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</si>
  <si>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</si>
  <si>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</si>
  <si>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</si>
  <si>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</si>
  <si>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</si>
  <si>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</si>
  <si>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</si>
  <si>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</si>
  <si>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</si>
  <si>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</si>
  <si>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</si>
  <si>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</si>
  <si>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</si>
  <si>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</si>
  <si>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</si>
  <si>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</si>
  <si>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</si>
  <si>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</si>
  <si>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</si>
  <si>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</si>
  <si>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</si>
  <si>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</si>
  <si>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</si>
  <si>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</si>
  <si>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</si>
  <si>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</si>
  <si>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</si>
  <si>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</si>
  <si>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</si>
  <si>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</si>
  <si>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</si>
  <si>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</si>
  <si>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</si>
  <si>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</si>
  <si>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</si>
  <si>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</si>
  <si>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</si>
  <si>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</si>
  <si>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</si>
  <si>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</si>
  <si>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</si>
  <si>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</si>
  <si>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</si>
  <si>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</si>
  <si>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</si>
  <si>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</si>
  <si>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</si>
  <si>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</si>
  <si>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</si>
  <si>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</si>
  <si>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</si>
  <si>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</si>
  <si>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</si>
  <si>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</si>
  <si>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</si>
  <si>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</si>
  <si>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</si>
  <si>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</si>
  <si>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</si>
  <si>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</si>
  <si>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</si>
  <si>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</si>
  <si>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</si>
  <si>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</si>
  <si>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</si>
  <si>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</si>
  <si>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</si>
  <si>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</si>
  <si>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</si>
  <si>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</si>
  <si>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</si>
  <si>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</si>
  <si>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</si>
  <si>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</si>
  <si>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</si>
  <si>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</si>
  <si>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</si>
  <si>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</si>
  <si>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</si>
  <si>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</si>
  <si>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</si>
  <si>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</si>
  <si>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</si>
  <si>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</si>
  <si>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</si>
  <si>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</si>
  <si>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</si>
  <si>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</si>
  <si>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</si>
  <si>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</si>
  <si>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</si>
  <si>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</si>
  <si>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</si>
  <si>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</si>
  <si>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</si>
  <si>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</si>
  <si>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</si>
  <si>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</si>
  <si>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</si>
  <si>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</si>
  <si>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</si>
  <si>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</si>
  <si>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</si>
  <si>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</si>
  <si>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</si>
  <si>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</si>
  <si>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</si>
  <si>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</si>
  <si>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</si>
  <si>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</si>
  <si>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</si>
  <si>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</si>
  <si>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</si>
  <si>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</si>
  <si>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</si>
  <si>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</si>
  <si>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</si>
  <si>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</si>
  <si>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</si>
  <si>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</si>
  <si>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</si>
  <si>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</si>
  <si>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</si>
  <si>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</si>
  <si>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</si>
  <si>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</si>
  <si>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</si>
  <si>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</si>
  <si>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</si>
  <si>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</si>
  <si>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</si>
  <si>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</si>
  <si>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</si>
  <si>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</si>
  <si>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</si>
  <si>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</si>
  <si>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</si>
  <si>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</si>
  <si>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</si>
  <si>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</si>
  <si>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</si>
  <si>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</si>
  <si>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</si>
  <si>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</si>
  <si>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</si>
  <si>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</si>
  <si>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</si>
  <si>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</si>
  <si>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</si>
  <si>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</si>
  <si>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</si>
  <si>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</si>
  <si>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</si>
  <si>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</si>
  <si>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</si>
  <si>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</si>
  <si>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</si>
  <si>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</si>
  <si>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</si>
  <si>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</si>
  <si>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</si>
  <si>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</si>
  <si>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</si>
  <si>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</si>
  <si>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</si>
  <si>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</si>
  <si>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</si>
  <si>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</si>
  <si>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</si>
  <si>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</si>
  <si>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</si>
  <si>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</si>
  <si>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</si>
  <si>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</si>
  <si>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</si>
  <si>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</si>
  <si>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</si>
  <si>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</si>
  <si>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</si>
  <si>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</si>
  <si>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</si>
  <si>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</si>
  <si>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</si>
  <si>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</si>
  <si>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</si>
  <si>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</si>
  <si>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</si>
  <si>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</si>
  <si>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</si>
  <si>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</si>
  <si>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</si>
  <si>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</si>
  <si>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</si>
  <si>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</si>
  <si>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</si>
  <si>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</si>
  <si>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</si>
  <si>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</si>
  <si>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</si>
  <si>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</si>
  <si>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</si>
  <si>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</si>
  <si>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</si>
  <si>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</si>
  <si>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</si>
  <si>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</si>
  <si>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</si>
  <si>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</si>
  <si>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</si>
  <si>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</si>
  <si>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</si>
  <si>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</si>
  <si>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</si>
  <si>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</si>
  <si>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</si>
  <si>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</si>
  <si>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</si>
  <si>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</si>
  <si>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</si>
  <si>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</si>
  <si>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</si>
  <si>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</si>
  <si>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</si>
  <si>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</si>
  <si>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</si>
  <si>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</si>
  <si>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</si>
  <si>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</si>
  <si>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</si>
  <si>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</si>
  <si>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</si>
  <si>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</si>
  <si>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</si>
  <si>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</si>
  <si>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</si>
  <si>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</si>
  <si>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</si>
  <si>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</si>
  <si>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</si>
  <si>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</si>
  <si>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</si>
  <si>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</si>
  <si>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</si>
  <si>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</si>
  <si>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</si>
  <si>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</si>
  <si>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</si>
  <si>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</si>
  <si>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</si>
  <si>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</si>
  <si>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</si>
  <si>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</si>
  <si>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</si>
  <si>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</si>
  <si>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</si>
  <si>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</si>
  <si>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</si>
  <si>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</si>
  <si>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</si>
  <si>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</si>
  <si>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</si>
  <si>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</si>
  <si>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</si>
  <si>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</si>
  <si>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</si>
  <si>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</si>
  <si>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</si>
  <si>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</si>
  <si>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</si>
  <si>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</si>
  <si>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</si>
  <si>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</si>
  <si>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</si>
  <si>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</si>
  <si>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</si>
  <si>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</si>
  <si>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</si>
  <si>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</si>
  <si>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</si>
  <si>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</si>
  <si>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</si>
  <si>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</si>
  <si>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</si>
  <si>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</si>
  <si>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</si>
  <si>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</si>
  <si>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</si>
  <si>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</si>
  <si>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</si>
  <si>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</si>
  <si>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</si>
  <si>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</si>
  <si>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</si>
  <si>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</si>
  <si>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</si>
  <si>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</si>
  <si>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</si>
  <si>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</si>
  <si>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</si>
  <si>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</si>
  <si>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</si>
  <si>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</si>
  <si>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</si>
  <si>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</si>
  <si>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</si>
  <si>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</si>
  <si>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</si>
  <si>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</si>
  <si>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</si>
  <si>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</si>
  <si>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</si>
  <si>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</si>
  <si>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</si>
  <si>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</si>
  <si>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</si>
  <si>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</si>
  <si>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</si>
  <si>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</si>
  <si>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</si>
  <si>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</si>
  <si>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</si>
  <si>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</si>
  <si>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</si>
  <si>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</si>
  <si>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</si>
  <si>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</si>
  <si>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</si>
  <si>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</si>
  <si>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</si>
  <si>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</si>
  <si>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</si>
  <si>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</si>
  <si>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</si>
  <si>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</si>
  <si>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</si>
  <si>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</si>
  <si>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</si>
  <si>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</si>
  <si>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</si>
  <si>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</si>
  <si>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</si>
  <si>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</si>
  <si>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</si>
  <si>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</si>
  <si>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</si>
  <si>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</si>
  <si>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</si>
  <si>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</si>
  <si>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</si>
  <si>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</si>
  <si>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</si>
  <si>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</si>
  <si>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</si>
  <si>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</si>
  <si>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</si>
  <si>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</si>
  <si>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</si>
  <si>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</si>
  <si>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</si>
  <si>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</si>
  <si>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</si>
  <si>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</si>
  <si>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</si>
  <si>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</si>
  <si>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</si>
  <si>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</si>
  <si>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</si>
  <si>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</si>
  <si>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</si>
  <si>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</si>
  <si>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</si>
  <si>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</si>
  <si>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</si>
  <si>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</si>
  <si>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</si>
  <si>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</si>
  <si>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</si>
  <si>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</si>
  <si>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</si>
  <si>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</si>
  <si>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</si>
  <si>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</si>
  <si>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</si>
  <si>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</si>
  <si>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</si>
  <si>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</si>
  <si>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</si>
  <si>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</si>
  <si>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</si>
  <si>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</si>
  <si>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</si>
  <si>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</si>
  <si>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</si>
  <si>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</si>
  <si>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</si>
  <si>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</si>
  <si>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</si>
  <si>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</si>
  <si>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</si>
  <si>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</si>
  <si>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</si>
  <si>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</si>
  <si>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</si>
  <si>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</si>
  <si>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</si>
  <si>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</si>
  <si>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</si>
  <si>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</si>
  <si>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</si>
  <si>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</si>
  <si>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</si>
  <si>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</si>
  <si>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</si>
  <si>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</si>
  <si>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</si>
  <si>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</si>
  <si>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</si>
  <si>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</si>
  <si>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</si>
  <si>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</si>
  <si>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</si>
  <si>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</si>
  <si>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</si>
  <si>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</si>
  <si>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</si>
  <si>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</si>
  <si>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</si>
  <si>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</si>
  <si>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</si>
  <si>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</si>
  <si>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</si>
  <si>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</si>
  <si>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</si>
  <si>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</si>
  <si>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</si>
  <si>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</si>
  <si>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</si>
  <si>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</si>
  <si>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</si>
  <si>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</si>
  <si>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</si>
  <si>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</si>
  <si>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</si>
  <si>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</si>
  <si>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</si>
  <si>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</si>
  <si>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</si>
  <si>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</si>
  <si>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</si>
  <si>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</si>
  <si>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</si>
  <si>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</si>
  <si>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</si>
  <si>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</si>
  <si>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</si>
  <si>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</si>
  <si>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</si>
  <si>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</si>
  <si>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</si>
  <si>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</si>
  <si>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</si>
  <si>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</si>
  <si>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</si>
  <si>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</si>
  <si>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</si>
  <si>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</si>
  <si>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</si>
  <si>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</si>
  <si>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</si>
  <si>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</si>
  <si>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</si>
  <si>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</si>
  <si>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</si>
  <si>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</si>
  <si>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</si>
  <si>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</si>
  <si>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</si>
  <si>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</si>
  <si>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</si>
  <si>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</si>
  <si>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</si>
  <si>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</si>
  <si>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</si>
  <si>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</si>
  <si>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</si>
  <si>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</si>
  <si>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</si>
  <si>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</si>
  <si>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</si>
  <si>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</si>
  <si>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</si>
  <si>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</si>
  <si>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</si>
  <si>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</si>
  <si>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</si>
  <si>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</si>
  <si>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</si>
  <si>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</si>
  <si>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</si>
  <si>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</si>
  <si>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</si>
  <si>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</si>
  <si>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</si>
  <si>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</si>
  <si>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</si>
  <si>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</si>
  <si>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</si>
  <si>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</si>
  <si>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</si>
  <si>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</si>
  <si>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</si>
  <si>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</si>
  <si>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</si>
  <si>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</si>
  <si>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</si>
  <si>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</si>
  <si>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</si>
  <si>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</si>
  <si>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</si>
  <si>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</si>
  <si>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</si>
  <si>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</si>
  <si>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</si>
  <si>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</si>
  <si>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</si>
  <si>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</si>
  <si>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</si>
  <si>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</si>
  <si>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</si>
  <si>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</si>
  <si>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</si>
  <si>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</si>
  <si>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</si>
  <si>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</si>
  <si>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</si>
  <si>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</si>
  <si>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</si>
  <si>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</si>
  <si>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</si>
  <si>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</si>
  <si>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</si>
  <si>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</si>
  <si>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</si>
  <si>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</si>
  <si>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</si>
  <si>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</si>
  <si>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</si>
  <si>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</si>
  <si>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</si>
  <si>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</si>
  <si>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</si>
  <si>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</si>
  <si>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</si>
  <si>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</si>
  <si>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</si>
  <si>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</si>
  <si>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</si>
  <si>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</si>
  <si>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</si>
  <si>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</si>
  <si>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</si>
  <si>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</si>
  <si>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</si>
  <si>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</si>
  <si>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</si>
  <si>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</si>
  <si>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</si>
  <si>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</si>
  <si>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</si>
  <si>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</si>
  <si>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</si>
  <si>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</si>
  <si>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</si>
  <si>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</si>
  <si>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</si>
  <si>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</si>
  <si>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</si>
  <si>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</si>
  <si>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</si>
  <si>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</si>
  <si>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</si>
  <si>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</si>
  <si>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</si>
  <si>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</si>
  <si>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</si>
  <si>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</si>
  <si>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</si>
  <si>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</si>
  <si>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</si>
  <si>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</si>
  <si>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</si>
  <si>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</si>
  <si>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</si>
  <si>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</si>
  <si>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</si>
  <si>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</si>
  <si>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</si>
  <si>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</si>
  <si>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</si>
  <si>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</si>
  <si>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</si>
  <si>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</si>
  <si>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</si>
  <si>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</si>
  <si>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</si>
  <si>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</si>
  <si>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</si>
  <si>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</si>
  <si>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</si>
  <si>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</si>
  <si>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</si>
  <si>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</si>
  <si>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</si>
  <si>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</si>
  <si>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</si>
  <si>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</si>
  <si>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</si>
  <si>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</si>
  <si>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</si>
  <si>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</si>
  <si>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</si>
  <si>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</si>
  <si>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</si>
  <si>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</si>
  <si>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</si>
  <si>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</si>
  <si>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</si>
  <si>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</si>
  <si>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</si>
  <si>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</si>
  <si>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</si>
  <si>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</si>
  <si>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</si>
  <si>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</si>
  <si>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</si>
  <si>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</si>
  <si>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</si>
  <si>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</si>
  <si>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</si>
  <si>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</si>
  <si>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</si>
  <si>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</si>
  <si>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</si>
  <si>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</si>
  <si>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</si>
  <si>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</si>
  <si>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</si>
  <si>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</si>
  <si>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</si>
  <si>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</si>
  <si>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</si>
  <si>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</si>
  <si>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</si>
  <si>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</si>
  <si>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</si>
  <si>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</si>
  <si>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</si>
  <si>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</si>
  <si>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</si>
  <si>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</si>
  <si>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</si>
  <si>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</si>
  <si>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</si>
  <si>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</si>
  <si>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</si>
  <si>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</si>
  <si>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</si>
  <si>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</si>
  <si>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</si>
  <si>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</si>
  <si>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</si>
  <si>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</si>
  <si>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</si>
  <si>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</si>
  <si>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</si>
  <si>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</si>
  <si>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</si>
  <si>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</si>
  <si>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</si>
  <si>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</si>
  <si>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</si>
  <si>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</si>
  <si>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</si>
  <si>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</si>
  <si>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</si>
  <si>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</si>
  <si>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</si>
  <si>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</si>
  <si>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</si>
  <si>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</si>
  <si>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</si>
  <si>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</si>
  <si>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</si>
  <si>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</si>
  <si>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</si>
  <si>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</si>
  <si>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</si>
  <si>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</si>
  <si>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</si>
  <si>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</si>
  <si>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</si>
  <si>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</si>
  <si>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</si>
  <si>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</si>
  <si>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</si>
  <si>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</si>
  <si>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</si>
  <si>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</si>
  <si>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</si>
  <si>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</si>
  <si>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</si>
  <si>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</si>
  <si>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</si>
  <si>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</si>
  <si>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</si>
  <si>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</si>
  <si>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</si>
  <si>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</si>
  <si>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</si>
  <si>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</si>
  <si>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</si>
  <si>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</si>
  <si>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</si>
  <si>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</si>
  <si>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</si>
  <si>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</si>
  <si>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</si>
  <si>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</si>
  <si>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</si>
  <si>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</si>
  <si>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</si>
  <si>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</si>
  <si>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</si>
  <si>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</si>
  <si>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</si>
  <si>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</si>
  <si>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</si>
  <si>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</si>
  <si>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</si>
  <si>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</si>
  <si>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</si>
  <si>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</si>
  <si>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</si>
  <si>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</si>
  <si>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</si>
  <si>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</si>
  <si>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</si>
  <si>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</si>
  <si>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</si>
  <si>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</si>
  <si>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</si>
  <si>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</si>
  <si>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</si>
  <si>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</si>
  <si>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</si>
  <si>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</si>
  <si>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</si>
  <si>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</si>
  <si>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</si>
  <si>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</si>
  <si>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</si>
  <si>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</si>
  <si>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</si>
  <si>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</si>
  <si>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</si>
  <si>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</si>
  <si>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</si>
  <si>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</si>
  <si>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</si>
  <si>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</si>
  <si>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</si>
  <si>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</si>
  <si>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</si>
  <si>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</si>
  <si>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</si>
  <si>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</si>
  <si>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</si>
  <si>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</si>
  <si>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</si>
  <si>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</si>
  <si>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</si>
  <si>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</si>
  <si>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</si>
  <si>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</si>
  <si>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</si>
  <si>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</si>
  <si>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</si>
  <si>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</si>
  <si>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</si>
  <si>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</si>
  <si>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</si>
  <si>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</si>
  <si>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</si>
  <si>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</si>
  <si>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</si>
  <si>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</si>
  <si>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</si>
  <si>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</si>
  <si>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</si>
  <si>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</si>
  <si>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</si>
  <si>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</si>
  <si>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</si>
  <si>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</si>
  <si>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</si>
  <si>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</si>
  <si>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</si>
  <si>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</si>
  <si>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</si>
  <si>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</si>
  <si>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</si>
  <si>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</si>
  <si>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</si>
  <si>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</si>
  <si>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</si>
  <si>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</si>
  <si>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</si>
  <si>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</si>
  <si>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</si>
  <si>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</si>
  <si>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</si>
  <si>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</si>
  <si>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</si>
  <si>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</si>
  <si>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</si>
  <si>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</si>
  <si>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</si>
  <si>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</si>
  <si>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</si>
  <si>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</si>
  <si>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</si>
  <si>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</si>
  <si>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</si>
  <si>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</si>
  <si>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</si>
  <si>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</si>
  <si>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</si>
  <si>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</si>
  <si>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</si>
  <si>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</si>
  <si>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</si>
  <si>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</si>
  <si>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</si>
  <si>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</si>
  <si>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</si>
  <si>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</si>
  <si>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</si>
  <si>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</si>
  <si>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</si>
  <si>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</si>
  <si>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</si>
  <si>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</si>
  <si>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</si>
  <si>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</si>
  <si>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</si>
  <si>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</si>
  <si>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</si>
  <si>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</si>
  <si>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</si>
  <si>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</si>
  <si>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</si>
  <si>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</si>
  <si>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</si>
  <si>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</si>
  <si>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</si>
  <si>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</si>
  <si>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</si>
  <si>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</si>
  <si>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</si>
  <si>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</si>
  <si>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</si>
  <si>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</si>
  <si>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</si>
  <si>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</si>
  <si>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</si>
  <si>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</si>
  <si>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</si>
  <si>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</si>
  <si>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</si>
  <si>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</si>
  <si>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</si>
  <si>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</si>
  <si>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</si>
  <si>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</si>
  <si>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</si>
  <si>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</si>
  <si>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</si>
  <si>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</si>
  <si>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</si>
  <si>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</si>
  <si>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</si>
  <si>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</si>
  <si>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</si>
  <si>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</si>
  <si>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</si>
  <si>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</si>
  <si>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</si>
  <si>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</si>
  <si>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</si>
  <si>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</si>
  <si>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</si>
  <si>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</si>
  <si>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</si>
  <si>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</si>
  <si>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</si>
  <si>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</si>
  <si>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</si>
  <si>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</si>
  <si>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</si>
  <si>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</si>
  <si>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</si>
  <si>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</si>
  <si>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</si>
  <si>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</si>
  <si>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</si>
  <si>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</si>
  <si>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</si>
  <si>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</si>
  <si>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</si>
  <si>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</si>
  <si>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</si>
  <si>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</si>
  <si>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</si>
  <si>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</si>
  <si>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</si>
  <si>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</si>
  <si>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</si>
  <si>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</si>
  <si>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</si>
  <si>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</si>
  <si>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</si>
  <si>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</si>
  <si>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</si>
  <si>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</si>
  <si>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</si>
  <si>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</si>
  <si>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</si>
  <si>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</si>
  <si>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</si>
  <si>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</si>
  <si>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</si>
  <si>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</si>
  <si>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</si>
  <si>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</si>
  <si>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</si>
  <si>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</si>
  <si>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</si>
  <si>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</si>
  <si>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</si>
  <si>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</si>
  <si>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</si>
  <si>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</si>
  <si>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</si>
  <si>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</si>
  <si>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</si>
  <si>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</si>
  <si>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</si>
  <si>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</si>
  <si>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</si>
  <si>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</si>
  <si>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</si>
  <si>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</si>
  <si>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</si>
  <si>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</si>
  <si>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</si>
  <si>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</si>
  <si>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</si>
  <si>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</si>
  <si>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</si>
  <si>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</si>
  <si>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</si>
  <si>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</si>
  <si>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</si>
  <si>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</si>
  <si>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</si>
  <si>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</si>
  <si>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</si>
  <si>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</si>
  <si>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</si>
  <si>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</si>
  <si>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</si>
  <si>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</si>
  <si>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</si>
  <si>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</si>
  <si>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</si>
  <si>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</si>
  <si>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</si>
  <si>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</si>
  <si>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</si>
  <si>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</si>
  <si>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</si>
  <si>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</si>
  <si>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</si>
  <si>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</si>
  <si>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</si>
  <si>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</si>
  <si>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</si>
  <si>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</si>
  <si>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</si>
  <si>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</si>
  <si>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</si>
  <si>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</si>
  <si>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</si>
  <si>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</si>
  <si>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</si>
  <si>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</si>
  <si>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</si>
  <si>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</si>
  <si>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</si>
  <si>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</si>
  <si>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</si>
  <si>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</si>
  <si>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</si>
  <si>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</si>
  <si>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</si>
  <si>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</si>
  <si>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</si>
  <si>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</si>
  <si>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</si>
  <si>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</si>
  <si>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</si>
  <si>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</si>
  <si>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</si>
  <si>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</si>
  <si>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</si>
  <si>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</si>
  <si>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</si>
  <si>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</si>
  <si>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</si>
  <si>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</si>
  <si>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</si>
  <si>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</si>
  <si>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</si>
  <si>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</si>
  <si>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</si>
  <si>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</si>
  <si>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</si>
  <si>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</si>
  <si>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</si>
  <si>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</si>
  <si>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</si>
  <si>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</si>
  <si>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</si>
  <si>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</si>
  <si>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</si>
  <si>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</si>
  <si>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</si>
  <si>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</si>
  <si>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</si>
  <si>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</si>
  <si>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</si>
  <si>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</si>
  <si>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</si>
  <si>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</si>
  <si>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</si>
  <si>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</si>
  <si>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</si>
  <si>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</si>
  <si>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</si>
  <si>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</si>
  <si>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</si>
  <si>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</si>
  <si>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</si>
  <si>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</si>
  <si>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</si>
  <si>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</si>
  <si>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</si>
  <si>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</si>
  <si>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</si>
  <si>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</si>
  <si>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</si>
  <si>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</si>
  <si>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</si>
  <si>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</si>
  <si>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</si>
  <si>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</si>
  <si>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</si>
  <si>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</si>
  <si>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</si>
  <si>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</si>
  <si>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</si>
  <si>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</si>
  <si>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</si>
  <si>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</si>
  <si>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</si>
  <si>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</si>
  <si>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</si>
  <si>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</si>
  <si>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</si>
  <si>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</si>
  <si>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</si>
  <si>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</si>
  <si>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</si>
  <si>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</si>
  <si>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</si>
  <si>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</si>
  <si>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</si>
  <si>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</si>
  <si>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</si>
  <si>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</si>
  <si>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</si>
  <si>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</si>
  <si>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</si>
  <si>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</si>
  <si>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</si>
  <si>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</si>
  <si>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</si>
  <si>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</si>
  <si>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</si>
  <si>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</si>
  <si>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</si>
  <si>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</si>
  <si>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</si>
  <si>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</si>
  <si>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</si>
  <si>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</si>
  <si>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</si>
  <si>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</si>
  <si>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</si>
  <si>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</si>
  <si>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</si>
  <si>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</si>
  <si>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</si>
  <si>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</si>
  <si>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</si>
  <si>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</si>
  <si>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</si>
  <si>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</si>
  <si>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</si>
  <si>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</si>
  <si>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</si>
  <si>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</si>
  <si>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</si>
  <si>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</si>
  <si>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</si>
  <si>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</si>
  <si>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</si>
  <si>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</si>
  <si>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</si>
  <si>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</si>
  <si>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</si>
  <si>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</si>
  <si>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</si>
  <si>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</si>
  <si>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</si>
  <si>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</si>
  <si>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</si>
  <si>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</si>
  <si>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</si>
  <si>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</si>
  <si>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</si>
  <si>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</si>
  <si>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</si>
  <si>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</si>
  <si>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</si>
  <si>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</si>
  <si>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</si>
  <si>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</si>
  <si>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</si>
  <si>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</si>
  <si>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</si>
  <si>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</si>
  <si>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</si>
  <si>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</si>
  <si>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</si>
  <si>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</si>
  <si>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</si>
  <si>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</si>
  <si>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</si>
  <si>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</si>
  <si>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</si>
  <si>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</si>
  <si>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</si>
  <si>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</si>
  <si>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</si>
  <si>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</si>
  <si>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</si>
  <si>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</si>
  <si>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</si>
  <si>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</si>
  <si>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</si>
  <si>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</si>
  <si>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</si>
  <si>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</si>
  <si>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</si>
  <si>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</si>
  <si>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</si>
  <si>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</si>
  <si>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</si>
  <si>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</si>
  <si>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</si>
  <si>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</si>
  <si>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</si>
  <si>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</si>
  <si>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</si>
  <si>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</si>
  <si>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</si>
  <si>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</si>
  <si>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</si>
  <si>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</si>
  <si>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</si>
  <si>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</si>
  <si>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</si>
  <si>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</si>
  <si>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</si>
  <si>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</si>
  <si>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</si>
  <si>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</si>
  <si>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</si>
  <si>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</si>
  <si>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</si>
  <si>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</si>
  <si>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</si>
  <si>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</si>
  <si>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</si>
  <si>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</si>
  <si>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</si>
  <si>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</si>
  <si>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</si>
  <si>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</si>
  <si>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</si>
  <si>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</si>
  <si>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</si>
  <si>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</si>
  <si>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</si>
  <si>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</si>
  <si>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</si>
  <si>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</si>
  <si>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</si>
  <si>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</si>
  <si>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</si>
  <si>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</si>
  <si>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</si>
  <si>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</si>
  <si>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</si>
  <si>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</si>
  <si>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</si>
  <si>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</si>
  <si>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</si>
  <si>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</si>
  <si>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</si>
  <si>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</si>
  <si>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</si>
  <si>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</si>
  <si>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</si>
  <si>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</si>
  <si>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</si>
  <si>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</si>
  <si>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</si>
  <si>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</si>
  <si>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</si>
  <si>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</si>
  <si>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</si>
  <si>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</si>
  <si>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</si>
  <si>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</si>
  <si>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</si>
  <si>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</si>
  <si>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</si>
  <si>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</si>
  <si>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</si>
  <si>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</si>
  <si>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</si>
  <si>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</si>
  <si>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</si>
  <si>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</si>
  <si>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</si>
  <si>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</si>
  <si>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</si>
  <si>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</si>
  <si>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</si>
  <si>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</si>
  <si>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</si>
  <si>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</si>
  <si>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</si>
  <si>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</si>
  <si>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</si>
  <si>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</si>
  <si>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</si>
  <si>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</si>
  <si>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</si>
  <si>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</si>
  <si>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</si>
  <si>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</si>
  <si>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</si>
  <si>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</si>
  <si>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</si>
  <si>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</si>
  <si>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</si>
  <si>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</si>
  <si>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</si>
  <si>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</si>
  <si>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</si>
  <si>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</si>
  <si>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</si>
  <si>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</si>
  <si>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</si>
  <si>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</si>
  <si>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</si>
  <si>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</si>
  <si>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</si>
  <si>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</si>
  <si>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</si>
  <si>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</si>
  <si>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</si>
  <si>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</si>
  <si>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</si>
  <si>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</si>
  <si>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</si>
  <si>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</si>
  <si>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</si>
  <si>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</si>
  <si>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</si>
  <si>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</si>
  <si>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</si>
  <si>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</si>
  <si>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</si>
  <si>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</si>
  <si>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</si>
  <si>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</si>
  <si>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</si>
  <si>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</si>
  <si>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</si>
  <si>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</si>
  <si>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</si>
  <si>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</si>
  <si>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</si>
  <si>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</si>
  <si>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</si>
  <si>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</si>
  <si>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</si>
  <si>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</si>
  <si>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</si>
  <si>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</si>
  <si>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</si>
  <si>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</si>
  <si>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</si>
  <si>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</si>
  <si>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</si>
  <si>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</si>
  <si>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</si>
  <si>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</si>
  <si>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</si>
  <si>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</si>
  <si>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</si>
  <si>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</si>
  <si>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</si>
  <si>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</si>
  <si>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</si>
  <si>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</si>
  <si>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</si>
  <si>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</si>
  <si>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</si>
  <si>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</si>
  <si>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</si>
  <si>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</si>
  <si>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</si>
  <si>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</si>
  <si>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</si>
  <si>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</si>
  <si>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</si>
  <si>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</si>
  <si>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</si>
  <si>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</si>
  <si>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</si>
  <si>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</si>
  <si>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</si>
  <si>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</si>
  <si>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</si>
  <si>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</si>
  <si>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</si>
  <si>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</si>
  <si>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</si>
  <si>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</si>
  <si>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</si>
  <si>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</si>
  <si>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</si>
  <si>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</si>
  <si>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</si>
  <si>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</si>
  <si>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</si>
  <si>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</si>
  <si>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</si>
  <si>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</si>
  <si>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</si>
  <si>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</si>
  <si>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</si>
  <si>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</si>
  <si>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</si>
  <si>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</si>
  <si>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</si>
  <si>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</si>
  <si>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</si>
  <si>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</si>
  <si>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</si>
  <si>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</si>
  <si>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</si>
  <si>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</si>
  <si>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</si>
  <si>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</si>
  <si>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</si>
  <si>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</si>
  <si>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</si>
  <si>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</si>
  <si>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</si>
  <si>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</si>
  <si>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</si>
  <si>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</si>
  <si>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</si>
  <si>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</si>
  <si>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</si>
  <si>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</si>
  <si>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</si>
  <si>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</si>
  <si>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</si>
  <si>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</si>
  <si>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</si>
  <si>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</si>
  <si>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</si>
  <si>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</si>
  <si>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</si>
  <si>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</si>
  <si>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</si>
  <si>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</si>
  <si>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</si>
  <si>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</si>
  <si>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</si>
  <si>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</si>
  <si>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</si>
  <si>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</si>
  <si>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</si>
  <si>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</si>
  <si>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</si>
  <si>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</si>
  <si>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</si>
  <si>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</si>
  <si>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</si>
  <si>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</si>
  <si>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</si>
  <si>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</si>
  <si>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</si>
  <si>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</si>
  <si>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</si>
  <si>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</si>
  <si>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</si>
  <si>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</si>
  <si>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</si>
  <si>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</si>
  <si>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</si>
  <si>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</si>
  <si>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</si>
  <si>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</si>
  <si>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</si>
  <si>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</si>
  <si>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</si>
  <si>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</si>
  <si>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</si>
  <si>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</si>
  <si>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</si>
  <si>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</si>
  <si>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</si>
  <si>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</si>
  <si>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</si>
  <si>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</si>
  <si>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</si>
  <si>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</si>
  <si>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</si>
  <si>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</si>
  <si>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</si>
  <si>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</si>
  <si>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</si>
  <si>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</si>
  <si>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</si>
  <si>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</si>
  <si>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</si>
  <si>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</si>
  <si>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</si>
  <si>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</si>
  <si>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</si>
  <si>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</si>
  <si>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</si>
  <si>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</si>
  <si>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</si>
  <si>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</si>
  <si>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</si>
  <si>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</si>
  <si>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</si>
  <si>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</si>
  <si>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</si>
  <si>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</si>
  <si>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</si>
  <si>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</si>
  <si>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</si>
  <si>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</si>
  <si>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</si>
  <si>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</si>
  <si>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</si>
  <si>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</si>
  <si>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</si>
  <si>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</si>
  <si>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</si>
  <si>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</si>
  <si>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</si>
  <si>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</si>
  <si>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</si>
  <si>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</si>
  <si>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</si>
  <si>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</si>
  <si>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</si>
  <si>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</si>
  <si>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</si>
  <si>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</si>
  <si>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</si>
  <si>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</si>
  <si>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</si>
  <si>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</si>
  <si>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</si>
  <si>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</si>
  <si>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</si>
  <si>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</si>
  <si>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</si>
  <si>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</si>
  <si>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</si>
  <si>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</si>
  <si>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</si>
  <si>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</si>
  <si>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</si>
  <si>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</si>
  <si>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</si>
  <si>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</si>
  <si>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</si>
  <si>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</si>
  <si>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</si>
  <si>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</si>
  <si>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</si>
  <si>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</si>
  <si>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</si>
  <si>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</si>
  <si>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</si>
  <si>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</si>
  <si>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</si>
  <si>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</si>
  <si>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</si>
  <si>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</si>
  <si>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</si>
  <si>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</si>
  <si>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</si>
  <si>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</si>
  <si>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</si>
  <si>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</si>
  <si>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</si>
  <si>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</si>
  <si>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</si>
  <si>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</si>
  <si>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</si>
  <si>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</si>
  <si>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</si>
  <si>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</si>
  <si>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</si>
  <si>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</si>
  <si>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</si>
  <si>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</si>
  <si>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</si>
  <si>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</si>
  <si>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</si>
  <si>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</si>
  <si>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</si>
  <si>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</si>
  <si>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</si>
  <si>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</si>
  <si>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</si>
  <si>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</si>
  <si>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</si>
  <si>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</si>
  <si>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</si>
  <si>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</si>
  <si>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</si>
  <si>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</si>
  <si>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</si>
  <si>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</si>
  <si>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</si>
  <si>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</si>
  <si>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</si>
  <si>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</si>
  <si>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</si>
  <si>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</si>
  <si>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</si>
  <si>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</si>
  <si>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</si>
  <si>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</si>
  <si>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</si>
  <si>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</si>
  <si>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</si>
  <si>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</si>
  <si>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</si>
  <si>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</si>
  <si>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</si>
  <si>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</si>
  <si>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</si>
  <si>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</si>
  <si>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</si>
  <si>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</si>
  <si>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</si>
  <si>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</si>
  <si>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</si>
  <si>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</si>
  <si>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</si>
  <si>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</si>
  <si>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</si>
  <si>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</si>
  <si>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</si>
  <si>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</si>
  <si>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</si>
  <si>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</si>
  <si>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</si>
  <si>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</si>
  <si>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</si>
  <si>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</si>
  <si>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</si>
  <si>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</si>
  <si>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</si>
  <si>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</si>
  <si>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</si>
  <si>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</si>
  <si>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</si>
  <si>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</si>
  <si>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</si>
  <si>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</si>
  <si>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</si>
  <si>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</si>
  <si>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</si>
  <si>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</si>
  <si>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</si>
  <si>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</si>
  <si>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</si>
  <si>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</si>
  <si>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</si>
  <si>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</si>
  <si>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</si>
  <si>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</si>
  <si>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</si>
  <si>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</si>
  <si>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</si>
  <si>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</si>
  <si>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</si>
  <si>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</si>
  <si>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</si>
  <si>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</si>
  <si>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</si>
  <si>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</si>
  <si>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</si>
  <si>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</si>
  <si>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</si>
  <si>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</si>
  <si>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</si>
  <si>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</si>
  <si>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</si>
  <si>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</si>
  <si>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</si>
  <si>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</si>
  <si>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</si>
  <si>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</si>
  <si>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</si>
  <si>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</si>
  <si>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</si>
  <si>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</si>
  <si>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</si>
  <si>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</si>
  <si>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</si>
  <si>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</si>
  <si>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</si>
  <si>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</si>
  <si>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</si>
  <si>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</si>
  <si>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</si>
  <si>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</si>
  <si>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</si>
  <si>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</si>
  <si>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</si>
  <si>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</si>
  <si>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</si>
  <si>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</si>
  <si>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</si>
  <si>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</si>
  <si>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</si>
  <si>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</si>
  <si>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</si>
  <si>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</si>
  <si>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</si>
  <si>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</si>
  <si>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</si>
  <si>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</si>
  <si>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</si>
  <si>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</si>
  <si>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</si>
  <si>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</si>
  <si>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</si>
  <si>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</si>
  <si>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</si>
  <si>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</si>
  <si>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</si>
  <si>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</si>
  <si>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</si>
  <si>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</si>
  <si>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</si>
  <si>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</si>
  <si>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</si>
  <si>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</si>
  <si>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</si>
  <si>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</si>
  <si>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</si>
  <si>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</si>
  <si>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</si>
  <si>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</si>
  <si>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</si>
  <si>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</si>
  <si>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</si>
  <si>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</si>
  <si>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</si>
  <si>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</si>
  <si>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</si>
  <si>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</si>
  <si>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</si>
  <si>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</si>
  <si>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</si>
  <si>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</si>
  <si>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</si>
  <si>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</si>
  <si>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</si>
  <si>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</si>
  <si>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</si>
  <si>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</si>
  <si>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</si>
  <si>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</si>
  <si>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</si>
  <si>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</si>
  <si>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</si>
  <si>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</si>
  <si>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</si>
  <si>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</si>
  <si>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</si>
  <si>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</si>
  <si>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</si>
  <si>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</si>
  <si>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</si>
  <si>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</si>
  <si>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</si>
  <si>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</si>
  <si>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</si>
  <si>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</si>
  <si>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</si>
  <si>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</si>
  <si>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</si>
  <si>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</si>
  <si>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</si>
  <si>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</si>
  <si>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</si>
  <si>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</si>
  <si>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</si>
  <si>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</si>
  <si>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</si>
  <si>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</si>
  <si>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</si>
  <si>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</si>
  <si>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</si>
  <si>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</si>
  <si>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</si>
  <si>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</si>
  <si>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</si>
  <si>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</si>
  <si>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</si>
  <si>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</si>
  <si>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</si>
  <si>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</si>
  <si>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</si>
  <si>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</si>
  <si>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</si>
  <si>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</si>
  <si>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</si>
  <si>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</si>
  <si>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</si>
  <si>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</si>
  <si>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</si>
  <si>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</si>
  <si>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</si>
  <si>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</si>
  <si>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</si>
  <si>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</si>
  <si>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</si>
  <si>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</si>
  <si>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</si>
  <si>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</si>
  <si>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</si>
  <si>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</si>
  <si>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</si>
  <si>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</si>
  <si>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</si>
  <si>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</si>
  <si>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</si>
  <si>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</si>
  <si>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</si>
  <si>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</si>
  <si>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</si>
  <si>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</si>
  <si>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</si>
  <si>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</si>
  <si>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</si>
  <si>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</si>
  <si>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</si>
  <si>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</si>
  <si>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</si>
  <si>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</si>
  <si>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</si>
  <si>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Greeley Hospital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</si>
  <si>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</si>
  <si>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</si>
  <si>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</si>
  <si>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</si>
  <si>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</si>
  <si>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</si>
  <si>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</si>
  <si>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</si>
  <si>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</si>
  <si>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</si>
  <si>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</si>
  <si>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</si>
  <si>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</si>
  <si>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</si>
  <si>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</si>
  <si>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</si>
  <si>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</si>
  <si>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</si>
  <si>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</si>
  <si>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</si>
  <si>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</si>
  <si>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</si>
  <si>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</si>
  <si>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</si>
  <si>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</si>
  <si>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</si>
  <si>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</si>
  <si>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</si>
  <si>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</si>
  <si>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</si>
  <si>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</si>
  <si>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</si>
  <si>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</si>
  <si>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</si>
  <si>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</si>
  <si>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</si>
  <si>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</si>
  <si>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</si>
  <si>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</si>
  <si>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</si>
  <si>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</si>
  <si>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</si>
  <si>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</si>
  <si>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</si>
  <si>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</si>
  <si>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</si>
  <si>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</si>
  <si>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</si>
  <si>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</si>
  <si>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</si>
  <si>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</si>
  <si>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</si>
  <si>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</si>
  <si>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</si>
  <si>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15, 2026</t>
  </si>
  <si>
    <t xml:space="preserve">Time: </t>
  </si>
  <si>
    <t>2:00 p.m.</t>
  </si>
  <si>
    <t xml:space="preserve">Location (place meeting held and city or if virtual, note platform): </t>
  </si>
  <si>
    <t>A joint meeting was conducted for Poudre Valley Hospital, Medical Center of the Rockies and Greeley Hospital. The meeting was held in-person at the Embassy Suites Conference Center in Loveland, Colorado, a central location for representatives and community members from Larimer and Weld counties.</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</si>
  <si>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</si>
  <si>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</si>
  <si>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</si>
  <si>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 xml:space="preserve">Email invitations regarding the public meeting were distributed to nearly 300 individuals and community organizations on March 10, 2026. Community benefits program leaders from across UCHealth also reached out to local community organizations and nonprofit agencies, community leaders, elected officials and others to extend invitations to the meeting. </t>
  </si>
  <si>
    <t>Newspaper advertisements regarding the public meeting ran in the Loveland Reporter-Herald, the Greeley Tribune and the Fort Collins Coloradan on March 11,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</si>
  <si>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</si>
  <si>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</si>
  <si>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</si>
  <si>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</si>
  <si>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</si>
  <si>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</si>
  <si>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</si>
  <si>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</si>
  <si>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</si>
  <si>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</si>
  <si>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</si>
  <si>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</si>
  <si>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</si>
  <si>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</si>
  <si>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</si>
  <si>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</si>
  <si>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</si>
  <si>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</si>
  <si>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</si>
  <si>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</si>
  <si>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</si>
  <si>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</si>
  <si>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</si>
  <si>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</si>
  <si>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</si>
  <si>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</si>
  <si>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</si>
  <si>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</si>
  <si>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</si>
  <si>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</si>
  <si>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</si>
  <si>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</si>
  <si>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</si>
  <si>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</si>
  <si>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</si>
  <si>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</si>
  <si>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</si>
  <si>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</si>
  <si>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</si>
  <si>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</si>
  <si>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</si>
  <si>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</si>
  <si>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</si>
  <si>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</si>
  <si>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</si>
  <si>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</si>
  <si>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</si>
  <si>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</si>
  <si>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</si>
  <si>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</si>
  <si>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</si>
  <si>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</si>
  <si>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</si>
  <si>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</si>
  <si>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</si>
  <si>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</si>
  <si>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</si>
  <si>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</si>
  <si>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</si>
  <si>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</si>
  <si>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</si>
  <si>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</si>
  <si>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</si>
  <si>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</si>
  <si>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</si>
  <si>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</si>
  <si>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</si>
  <si>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</si>
  <si>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</si>
  <si>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</si>
  <si>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</si>
  <si>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</si>
  <si>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</si>
  <si>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</si>
  <si>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</si>
  <si>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</si>
  <si>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</si>
  <si>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</si>
  <si>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</si>
  <si>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</si>
  <si>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</si>
  <si>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</si>
  <si>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</si>
  <si>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</si>
  <si>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</si>
  <si>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</si>
  <si>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</si>
  <si>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</si>
  <si>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</si>
  <si>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</si>
  <si>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</si>
  <si>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</si>
  <si>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</si>
  <si>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Access to critical health care services and programs for our communities</t>
  </si>
  <si>
    <t>Cash and in-kind contributions for community benefit</t>
  </si>
  <si>
    <t>Access to care, behavioral health, chronic disease, other</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</si>
  <si>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Greeley Hospital alone cared for 66,425 patients in FY 2025, totaling 8,806 admissions and 191,570 outpatient visits.
Additionally, 280,745 outpatient visits were provided to 71,588 patients throughout UCHealth Medical Group clinics in Greeley in FY 2025.</t>
  </si>
  <si>
    <t>Direct Expenditure</t>
  </si>
  <si>
    <t>a.) If col C is filled out, a cell between col E:J must be filled out. Repeat for all rows (39-113). b.) If col C is filled out, cols K through M and D must be filled out.</t>
  </si>
  <si>
    <t>RB2</t>
  </si>
  <si>
    <t>Subsidized health services</t>
  </si>
  <si>
    <t>RB3</t>
  </si>
  <si>
    <t>Aspen Club and other senior support programs​</t>
  </si>
  <si>
    <t>Educational and community-based programs encourage and enhance health and wellness by educating communities on topics such as chronic disease, behavioral health, nutrition, physical activity, oral health and injury prevention.
During FY 2025, approximately 6,600 seniors in northern Colorado were served through the UCHealth Aspen Club program.</t>
  </si>
  <si>
    <t>RB4</t>
  </si>
  <si>
    <t>Community health improvement services and community benefit operations</t>
  </si>
  <si>
    <t>RB5</t>
  </si>
  <si>
    <t>Community benefit program operations</t>
  </si>
  <si>
    <t xml:space="preserve">Community benefit operations coordinate efforts with the community in addressing priority health needs. Coordination and collaboration increase efficiency and effectiveness in efforts to improve community health and work to bring as many programs and services to as many people as possible.
In FY 2025, the UCHealth northern Colorado community health improvement department served 9,645 people across northern Colorado. </t>
  </si>
  <si>
    <t>RB6</t>
  </si>
  <si>
    <t>Community-based health education, screenings and preventative services</t>
  </si>
  <si>
    <t>Educational and community-based programs encourage and enhance health and wellness by educating communities.
During FY 2025, community health family education programs in northern Colorado served 2,293 people through classes on breastfeeding, childbirth, car seat installation, infant safety and baby care.</t>
  </si>
  <si>
    <t>RB7</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</si>
  <si>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</si>
  <si>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</si>
  <si>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</si>
  <si>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RB8</t>
  </si>
  <si>
    <t>Education and training for health professionals</t>
  </si>
  <si>
    <t>Health professions education</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</si>
  <si>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t>
  </si>
  <si>
    <t>RB9</t>
  </si>
  <si>
    <t>Healthy Hearts School and Family Program</t>
  </si>
  <si>
    <t>Well-implemented health education has been shown to improve the adoption of health enhancing behaviors and school achievement.
During FY 2025, the Healthy Hearts School and Family Program in northern Colorado served 48,047 individuals, providing free school‑based heart‑health education, screenings and lifestyle support to prevent cardiovascular disease.
During FY 2025, 170 children in northern Colorado were served by the Healthy Harbors Care Coordination program.</t>
  </si>
  <si>
    <t>RB10</t>
  </si>
  <si>
    <t>Injury prevention programs</t>
  </si>
  <si>
    <t>Access to care, other</t>
  </si>
  <si>
    <t xml:space="preserve">The Administration for Community Living supports evidence-based fall prevention programs that are implemented in community settings, such as UCHealth's Stepping On Fall Prevention program for seniors. Additionally, providing bicycle safety education to children can help increase helmet use and reduce the incidence of bicycle injuries. Research shows that properly fitted bike helmets can significantly reduce the risk of head and traumatic brain injuries, underscoring the importance of early safety education.
In FY 2025, presentations about older adult falls and the Stand Tall fall prevention awareness event had 83 total participants from northern Colorado. 
In FY 2025, the Stepping On Fall Prevention program had 72 participants in northern Colorado. 
In FY 2025, the Strap &amp; Snap helmet safety education program educated 1,500 students and distributed 350 helmets in Larimer and Weld counties.  </t>
  </si>
  <si>
    <t>RB11</t>
  </si>
  <si>
    <t>Mental and behavioral health programs and services</t>
  </si>
  <si>
    <t>Access to care, 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</si>
  <si>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In FY 2025, the Greeley Hospital Crisis Assessment Center (CAC) managed 222 patient contacts in their emergency department.</t>
  </si>
  <si>
    <t>RB12</t>
  </si>
  <si>
    <t>RB13</t>
  </si>
  <si>
    <t>Community support</t>
  </si>
  <si>
    <t>RB14</t>
  </si>
  <si>
    <t>RB15</t>
  </si>
  <si>
    <t>Other investments in local community organizations and community benefit activities</t>
  </si>
  <si>
    <t>Health and quality of life rely on many community systems and factors. Supporting or enhancing these systems can effectively improve the health of many in the community.
Support for local organizations in northern Colorado is broad and addresses a wide range of community needs. In FY 2025, UCHealth provided support to organizations such as the Walk to End Alzheimer’s – Larimer &amp; Weld, which hosted 1,200 attendees, and The Family Center/La Familia by supplying car seat technicians and car seats.</t>
  </si>
  <si>
    <t>RB16</t>
  </si>
  <si>
    <t>RB17</t>
  </si>
  <si>
    <t>Support for local health care research</t>
  </si>
  <si>
    <t>Research</t>
  </si>
  <si>
    <t>Various types of health research have led to significant discoveries, the development of new therapies and a remarkable improvement in health care and public health. Advancement of health-related knowledge through education or research benefits population health through improved individual health status and longevity. 
During FY 2025, more than 2,700 persons in northern Colorado were served through UCHealth's support for local health care research.</t>
  </si>
  <si>
    <t>RB18</t>
  </si>
  <si>
    <t>Support for Northern Colorado Foundation</t>
  </si>
  <si>
    <t>Support for the hospital foundation allows for philanthropic dollars from the community to be directed toward improving community health and the health of our patients, rather than to administrative and overhead costs of the foundation itself.</t>
  </si>
  <si>
    <t>RB19</t>
  </si>
  <si>
    <t>Support for organizations addressing food insecurity​</t>
  </si>
  <si>
    <t>Access to care, chronic disease, other</t>
  </si>
  <si>
    <t>Food insecurity - limited or uncertain access to adequate food - is known to impact health status, including putting individuals at greater risk for chronic diseases, such as diabetes, hypertension and kidney disease. Increasing the availability of nutritious food impacts the number of individuals experiencing food insecurity and thus is critical to reducing negative health outcomes in communities.
In 2025, Weld Food Bank distributed 152,035 emergency food packages and served meals to more than 68,000 children after school.</t>
  </si>
  <si>
    <t>RB20</t>
  </si>
  <si>
    <t>Support for organizations focused on cancer awareness, education and support</t>
  </si>
  <si>
    <t>Support for cancer awareness, education, and support programs improves population health by increasing early detection and screening, reducing cancer mortality, and enhancing patient knowledge, mental health and survivorship outcomes. UCHealth's support for such programs help to broaden outreach, increasing the number of community members who can benefit from such information and make informed decisions regarding their wellness.</t>
  </si>
  <si>
    <t>RB21</t>
  </si>
  <si>
    <t>Support for programs providing care to those experiencing homelessness</t>
  </si>
  <si>
    <t>Access to care, behavioral health, other</t>
  </si>
  <si>
    <t>RB22</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</si>
  <si>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</si>
  <si>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</si>
  <si>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RB23</t>
  </si>
  <si>
    <t>Support for veterans and organizations dedicated to improving care for veterans</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</si>
  <si>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</si>
  <si>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RB24</t>
  </si>
  <si>
    <t>RB25</t>
  </si>
  <si>
    <t>Support for victims of assault and abuse</t>
  </si>
  <si>
    <t xml:space="preserve">Forensic nursing care services (SANE) can make a difference in a survivor’s path to healing, from initial assessment and treatments to the criminal justice process. Exams performed by SANEs “may result in better physical and mental health care for victims, better evidence collection, and higher prosecution rates,” according to a 2018 report on sexual assault and the availability of forensic examiners from the U.S. Government Accountability Office (GAO).
During FY 2025, more than 4,000 persons in northern Colorado were served through the UCHealth Forensic Nurse Examiner Program. </t>
  </si>
  <si>
    <t>RB26</t>
  </si>
  <si>
    <t>Uncompensated care for the uninsured and underinsured</t>
  </si>
  <si>
    <t>Costs of other means-tested government programs</t>
  </si>
  <si>
    <t>RB27</t>
  </si>
  <si>
    <t>Financial assistance at cost</t>
  </si>
  <si>
    <t>RB28</t>
  </si>
  <si>
    <t>Medicaid</t>
  </si>
  <si>
    <t>RB29</t>
  </si>
  <si>
    <t>Medicare</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</si>
  <si>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</si>
  <si>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</si>
  <si>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</si>
  <si>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</si>
  <si>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</si>
  <si>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</si>
  <si>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</si>
  <si>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</si>
  <si>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</si>
  <si>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</si>
  <si>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</si>
  <si>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</si>
  <si>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</si>
  <si>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</si>
  <si>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</si>
  <si>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</si>
  <si>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</si>
  <si>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</si>
  <si>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</si>
  <si>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</si>
  <si>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</si>
  <si>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</si>
  <si>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</si>
  <si>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</si>
  <si>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</si>
  <si>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</si>
  <si>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</si>
  <si>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</si>
  <si>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</si>
  <si>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</si>
  <si>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</si>
  <si>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</si>
  <si>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</si>
  <si>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</si>
  <si>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</si>
  <si>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</si>
  <si>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</si>
  <si>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</si>
  <si>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</si>
  <si>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</si>
  <si>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</si>
  <si>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</si>
  <si>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</si>
  <si>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</si>
  <si>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</si>
  <si>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</si>
  <si>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</si>
  <si>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</si>
  <si>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</si>
  <si>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</si>
  <si>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</si>
  <si>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</si>
  <si>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</si>
  <si>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</si>
  <si>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</si>
  <si>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</si>
  <si>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</si>
  <si>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</si>
  <si>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</si>
  <si>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</si>
  <si>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</si>
  <si>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</si>
  <si>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</si>
  <si>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</si>
  <si>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</si>
  <si>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</si>
  <si>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</si>
  <si>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Greeley Hospital by $23,385,987.</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</si>
  <si>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</si>
  <si>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</si>
  <si>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</si>
  <si>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</si>
  <si>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Note 4</t>
  </si>
  <si>
    <t>A limited subset of investments and expenses have been updated since the public meeting, based on more recent information. These updates did not result in any changes to the planned community benefit activities. </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</si>
  <si>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</si>
  <si>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</si>
  <si>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</si>
  <si>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</si>
  <si>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</si>
  <si>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</si>
  <si>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</si>
  <si>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</si>
  <si>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</si>
  <si>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</si>
  <si>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</si>
  <si>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</si>
  <si>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</si>
  <si>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</si>
  <si>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</si>
  <si>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</si>
  <si>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</si>
  <si>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</si>
  <si>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</si>
  <si>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</si>
  <si>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</si>
  <si>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</si>
  <si>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</si>
  <si>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</si>
  <si>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</si>
  <si>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</si>
  <si>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</si>
  <si>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</si>
  <si>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</si>
  <si>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</si>
  <si>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</si>
  <si>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</si>
  <si>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</si>
  <si>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</si>
  <si>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</si>
  <si>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</si>
  <si>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</si>
  <si>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</si>
  <si>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</si>
  <si>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</si>
  <si>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</si>
  <si>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</si>
  <si>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</si>
  <si>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</si>
  <si>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</si>
  <si>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</si>
  <si>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</si>
  <si>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</si>
  <si>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</si>
  <si>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</si>
  <si>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</si>
  <si>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</si>
  <si>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</si>
  <si>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</si>
  <si>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</si>
  <si>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</si>
  <si>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</si>
  <si>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</si>
  <si>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</si>
  <si>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</si>
  <si>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</si>
  <si>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</si>
  <si>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</si>
  <si>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</si>
  <si>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</si>
  <si>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</si>
  <si>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</si>
  <si>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</si>
  <si>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</si>
  <si>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</si>
  <si>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</si>
  <si>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</si>
  <si>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</si>
  <si>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</si>
  <si>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</si>
  <si>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</si>
  <si>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</si>
  <si>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</si>
  <si>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</si>
  <si>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</si>
  <si>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</si>
  <si>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</si>
  <si>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</si>
  <si>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</si>
  <si>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</si>
  <si>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</si>
  <si>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</si>
  <si>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</si>
  <si>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</si>
  <si>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</si>
  <si>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</si>
  <si>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</si>
  <si>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</si>
  <si>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</si>
  <si>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</si>
  <si>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</si>
  <si>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</si>
  <si>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</si>
  <si>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</si>
  <si>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</si>
  <si>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</si>
  <si>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</si>
  <si>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</si>
  <si>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</si>
  <si>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</si>
  <si>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</si>
  <si>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</si>
  <si>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</si>
  <si>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</si>
  <si>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</si>
  <si>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</si>
  <si>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</si>
  <si>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</si>
  <si>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</si>
  <si>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</si>
  <si>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</si>
  <si>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</si>
  <si>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</si>
  <si>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</si>
  <si>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</si>
  <si>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</si>
  <si>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</si>
  <si>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</si>
  <si>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</si>
  <si>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</si>
  <si>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</si>
  <si>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</si>
  <si>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</si>
  <si>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</si>
  <si>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</si>
  <si>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When developing our materials for our HCBA submissions, we identified some items on the UCHealth Greeley Hospital Form 990 that require modification. As the restated Form 990 is still in process, the Schedule H tab of this template has been completed.</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</si>
  <si>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352,226 inpatient and outpatient visits were completed for Medicaid patients at UCHealth facilities in northern Colorado.</t>
  </si>
  <si>
    <t>UCHealth Greeley Hospital (GRH) provided $33 million in uncompensated care in FY 2025.* 
Savings from the 340B program makes it possible for GRH to provide a wide range of services to vulnerable and underserved individuals in the community, including enhanced access to primary care, immunotherapies, advanced cancer care, neurology services, and infusion services closer to home. 340B savings also enable GRH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</si>
  <si>
    <t xml:space="preserve">Without stable housing, individuals face higher risks of chronic illness, mental health issues, injury and premature death. Support services—such as shelter, medical care, mental health counseling and substance use treatment—help stabilize lives and reduce emergency room visits and hospitalizations.
In FY 2025, UCHealth supported the Family Housing Network (FHN), who helped to find housing for 321 individuals. FHN sheltered and fed 13 families in the overnight program and supported 132 parents in securing employment.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</si>
</sst>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60">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
      <sz val="10"/>
      <color rgb="FF000000"/>
      <name val="Calibri"/>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8">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5" fontId="0" fillId="2" borderId="1" xfId="0" quotePrefix="1" applyNumberFormat="1" applyFill="1" applyBorder="1"/>
    <xf numFmtId="14" fontId="0" fillId="2" borderId="1" xfId="0" quotePrefix="1" applyNumberFormat="1" applyFill="1" applyBorder="1"/>
    <xf numFmtId="0" fontId="59" fillId="2" borderId="1" xfId="0" applyFont="1" applyFill="1" applyBorder="1" applyAlignment="1">
      <alignment horizontal="left" vertical="center" wrapText="1"/>
    </xf>
    <xf numFmtId="0" fontId="0" fillId="2" borderId="1" xfId="1" applyFont="1" applyFill="1" applyBorder="1" applyAlignment="1">
      <alignment horizontal="left" wrapText="1"/>
    </xf>
    <xf numFmtId="44" fontId="1" fillId="2" borderId="4" xfId="3" applyFont="1" applyFill="1" applyBorder="1" applyAlignment="1">
      <alignmen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Followed Hyperlink" xfId="50"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3%20-%20Greeley/PBC/HCBA%20Annual%20Reporting%20Template_2026_HCPF_Edits%20(1)%20(PBC%202025%2009%2016).xlsx" TargetMode="External"/><Relationship Id="rId1" Type="http://schemas.openxmlformats.org/officeDocument/2006/relationships/externalLinkPath" Target="file:///C:\Users\prattlo\AppData\Local\Temp\1038f9e0-1bb1-4b45-a70f-24b187f3c82c_HCBA%20Reports%20for%20Website.zip.82c\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28" sqref="C28"/>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0"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3152</v>
      </c>
    </row>
    <row r="19" spans="1:5">
      <c r="A19" s="134" t="s">
        <v>3135</v>
      </c>
      <c r="B19" s="3"/>
      <c r="C19" s="56"/>
    </row>
    <row r="20" spans="1:5" ht="90" customHeight="1">
      <c r="A20" s="134" t="s">
        <v>3137</v>
      </c>
      <c r="B20" s="3">
        <v>3</v>
      </c>
      <c r="C20" s="55" t="s">
        <v>3153</v>
      </c>
    </row>
    <row r="21" spans="1:5">
      <c r="A21" s="134" t="s">
        <v>3140</v>
      </c>
      <c r="B21" s="3"/>
    </row>
    <row r="22" spans="1:5" ht="90" customHeight="1">
      <c r="A22" s="134" t="s">
        <v>3154</v>
      </c>
      <c r="B22" s="3">
        <v>4</v>
      </c>
      <c r="C22" s="55"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53"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70" zoomScaleNormal="70" workbookViewId="0">
      <selection activeCell="F15" sqref="F15"/>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252929980</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7860417</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21516031</v>
      </c>
      <c r="G22" s="146" t="str">
        <f>IF(F22=_D_H1_CA6_b,"Yes","No")</f>
        <v>Yes</v>
      </c>
      <c r="H22" t="s">
        <v>3207</v>
      </c>
      <c r="I22"/>
      <c r="K22"/>
      <c r="L22"/>
      <c r="Q22" s="134" t="s">
        <v>3208</v>
      </c>
    </row>
    <row r="23" spans="1:17">
      <c r="A23" s="134" t="s">
        <v>3209</v>
      </c>
      <c r="C23" s="9" t="s">
        <v>3210</v>
      </c>
      <c r="D23" s="9"/>
      <c r="E23" s="134" t="str">
        <f t="shared" si="0"/>
        <v/>
      </c>
      <c r="F23" s="59">
        <v>3809931</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32569928.481598675</v>
      </c>
      <c r="F37" s="51">
        <f>SUM(F41:F115)</f>
        <v>641622.53831277182</v>
      </c>
      <c r="G37" s="51">
        <f>SUM(G41:G115)</f>
        <v>5950</v>
      </c>
      <c r="H37" s="51">
        <f t="shared" ref="H37:I37" si="1">SUM(H41:H115)</f>
        <v>0</v>
      </c>
      <c r="I37" s="51">
        <f t="shared" si="1"/>
        <v>19847975.239999995</v>
      </c>
      <c r="J37" s="51">
        <f>SUM(J41:J115)</f>
        <v>565434.35713736759</v>
      </c>
      <c r="K37" s="120">
        <f>SUM(E37:J37)</f>
        <v>53630910.617048807</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3246</v>
      </c>
      <c r="D41" s="27" t="s">
        <v>3247</v>
      </c>
      <c r="E41" s="27"/>
      <c r="F41" s="27"/>
      <c r="G41" s="27"/>
      <c r="H41" s="27"/>
      <c r="I41" s="27">
        <v>18738248.499999996</v>
      </c>
      <c r="J41" s="27"/>
      <c r="K41" s="27" t="s">
        <v>3248</v>
      </c>
      <c r="L41" s="27" t="s">
        <v>3249</v>
      </c>
      <c r="M41" s="34" t="s">
        <v>3250</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3251</v>
      </c>
      <c r="R41" s="151" t="b">
        <f>IF(NOT(ISBLANK(C41)),TRUE,FALSE)</f>
        <v>1</v>
      </c>
      <c r="S41" s="152" t="b">
        <f>IF(COUNT(E41:J41)&gt;0,TRUE,FALSE)</f>
        <v>1</v>
      </c>
      <c r="T41" s="153" t="b">
        <f>IF(COUNTA(D41,K41:M41)=4,TRUE,FALSE)</f>
        <v>1</v>
      </c>
    </row>
    <row r="42" spans="1:20" ht="45.75" customHeight="1">
      <c r="A42" s="134" t="s">
        <v>3252</v>
      </c>
      <c r="B42" s="14">
        <v>2</v>
      </c>
      <c r="C42" s="29" t="s">
        <v>3246</v>
      </c>
      <c r="D42" s="27" t="s">
        <v>3253</v>
      </c>
      <c r="E42" s="27"/>
      <c r="F42" s="27"/>
      <c r="G42" s="27"/>
      <c r="H42" s="27"/>
      <c r="I42" s="27"/>
      <c r="J42" s="27">
        <v>15319</v>
      </c>
      <c r="K42" s="27" t="s">
        <v>3248</v>
      </c>
      <c r="L42" s="27" t="s">
        <v>3249</v>
      </c>
      <c r="M42" s="34" t="s">
        <v>3250</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3251</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3254</v>
      </c>
      <c r="B43" s="14">
        <v>3</v>
      </c>
      <c r="C43" s="29" t="s">
        <v>3255</v>
      </c>
      <c r="D43" s="27" t="s">
        <v>3247</v>
      </c>
      <c r="E43" s="27"/>
      <c r="F43" s="27"/>
      <c r="G43" s="27"/>
      <c r="H43" s="27"/>
      <c r="I43" s="27"/>
      <c r="J43" s="27">
        <v>5000</v>
      </c>
      <c r="K43" s="27" t="s">
        <v>3248</v>
      </c>
      <c r="L43" s="27" t="s">
        <v>3256</v>
      </c>
      <c r="M43" s="34" t="s">
        <v>3250</v>
      </c>
      <c r="N43" s="150" t="str">
        <f t="shared" si="2"/>
        <v/>
      </c>
      <c r="O43" s="134">
        <f t="shared" si="3"/>
        <v>0</v>
      </c>
      <c r="P43" s="149" t="b">
        <f t="shared" si="4"/>
        <v>1</v>
      </c>
      <c r="Q43" s="134" t="s">
        <v>3251</v>
      </c>
      <c r="R43" s="151" t="b">
        <f t="shared" si="5"/>
        <v>1</v>
      </c>
      <c r="S43" s="152" t="b">
        <f t="shared" si="6"/>
        <v>1</v>
      </c>
      <c r="T43" s="153" t="b">
        <f t="shared" si="7"/>
        <v>1</v>
      </c>
    </row>
    <row r="44" spans="1:20" ht="45.75" customHeight="1">
      <c r="A44" s="134" t="s">
        <v>3257</v>
      </c>
      <c r="B44" s="14">
        <v>4</v>
      </c>
      <c r="C44" s="29" t="s">
        <v>3255</v>
      </c>
      <c r="D44" s="27" t="s">
        <v>3258</v>
      </c>
      <c r="E44" s="27"/>
      <c r="F44" s="27"/>
      <c r="G44" s="27"/>
      <c r="H44" s="27"/>
      <c r="I44" s="27"/>
      <c r="J44" s="27">
        <v>87910</v>
      </c>
      <c r="K44" s="27" t="s">
        <v>3248</v>
      </c>
      <c r="L44" s="27" t="s">
        <v>3256</v>
      </c>
      <c r="M44" s="34" t="s">
        <v>3250</v>
      </c>
      <c r="N44" s="150" t="str">
        <f t="shared" si="2"/>
        <v/>
      </c>
      <c r="O44" s="134">
        <f t="shared" si="3"/>
        <v>0</v>
      </c>
      <c r="P44" s="149" t="b">
        <f t="shared" si="4"/>
        <v>1</v>
      </c>
      <c r="Q44" s="134" t="s">
        <v>3251</v>
      </c>
      <c r="R44" s="151" t="b">
        <f t="shared" si="5"/>
        <v>1</v>
      </c>
      <c r="S44" s="152" t="b">
        <f t="shared" si="6"/>
        <v>1</v>
      </c>
      <c r="T44" s="153" t="b">
        <f t="shared" si="7"/>
        <v>1</v>
      </c>
    </row>
    <row r="45" spans="1:20" ht="45.75" customHeight="1">
      <c r="A45" s="134" t="s">
        <v>3259</v>
      </c>
      <c r="B45" s="14">
        <v>5</v>
      </c>
      <c r="C45" s="29" t="s">
        <v>3260</v>
      </c>
      <c r="D45" s="27" t="s">
        <v>3258</v>
      </c>
      <c r="E45" s="27"/>
      <c r="F45" s="27"/>
      <c r="G45" s="27"/>
      <c r="H45" s="27"/>
      <c r="I45" s="27"/>
      <c r="J45" s="27">
        <v>67834</v>
      </c>
      <c r="K45" s="27" t="s">
        <v>3248</v>
      </c>
      <c r="L45" s="27" t="s">
        <v>3261</v>
      </c>
      <c r="M45" s="34" t="s">
        <v>3250</v>
      </c>
      <c r="N45" s="150" t="str">
        <f t="shared" si="2"/>
        <v/>
      </c>
      <c r="O45" s="134">
        <f t="shared" si="3"/>
        <v>0</v>
      </c>
      <c r="P45" s="149" t="b">
        <f t="shared" si="4"/>
        <v>1</v>
      </c>
      <c r="Q45" s="134" t="s">
        <v>3251</v>
      </c>
      <c r="R45" s="151" t="b">
        <f t="shared" si="5"/>
        <v>1</v>
      </c>
      <c r="S45" s="152" t="b">
        <f t="shared" si="6"/>
        <v>1</v>
      </c>
      <c r="T45" s="153" t="b">
        <f t="shared" si="7"/>
        <v>1</v>
      </c>
    </row>
    <row r="46" spans="1:20" ht="45.75" customHeight="1">
      <c r="A46" s="134" t="s">
        <v>3262</v>
      </c>
      <c r="B46" s="14">
        <v>6</v>
      </c>
      <c r="C46" s="29" t="s">
        <v>3263</v>
      </c>
      <c r="D46" s="27" t="s">
        <v>3258</v>
      </c>
      <c r="E46" s="27"/>
      <c r="F46" s="27"/>
      <c r="G46" s="27"/>
      <c r="H46" s="27"/>
      <c r="I46" s="27"/>
      <c r="J46" s="27">
        <v>41210</v>
      </c>
      <c r="K46" s="27" t="s">
        <v>3248</v>
      </c>
      <c r="L46" s="27" t="s">
        <v>3264</v>
      </c>
      <c r="M46" s="34" t="s">
        <v>3250</v>
      </c>
      <c r="N46" s="150" t="str">
        <f t="shared" si="2"/>
        <v/>
      </c>
      <c r="O46" s="134">
        <f t="shared" si="3"/>
        <v>0</v>
      </c>
      <c r="P46" s="149" t="b">
        <f t="shared" si="4"/>
        <v>1</v>
      </c>
      <c r="Q46" s="134" t="s">
        <v>3251</v>
      </c>
      <c r="R46" s="151" t="b">
        <f t="shared" si="5"/>
        <v>1</v>
      </c>
      <c r="S46" s="152" t="b">
        <f t="shared" si="6"/>
        <v>1</v>
      </c>
      <c r="T46" s="153" t="b">
        <f t="shared" si="7"/>
        <v>1</v>
      </c>
    </row>
    <row r="47" spans="1:20" ht="45.75" customHeight="1">
      <c r="A47" s="134" t="s">
        <v>3265</v>
      </c>
      <c r="B47" s="14">
        <v>7</v>
      </c>
      <c r="C47" s="29" t="s">
        <v>3266</v>
      </c>
      <c r="D47" s="27" t="s">
        <v>3267</v>
      </c>
      <c r="E47" s="27"/>
      <c r="F47" s="27"/>
      <c r="G47" s="27"/>
      <c r="H47" s="27"/>
      <c r="I47" s="27"/>
      <c r="J47" s="27">
        <v>117111.18479237982</v>
      </c>
      <c r="K47" s="27" t="s">
        <v>3248</v>
      </c>
      <c r="L47" s="27" t="s">
        <v>3268</v>
      </c>
      <c r="M47" s="34" t="s">
        <v>3250</v>
      </c>
      <c r="N47" s="150" t="str">
        <f t="shared" si="2"/>
        <v/>
      </c>
      <c r="O47" s="134">
        <f t="shared" si="3"/>
        <v>0</v>
      </c>
      <c r="P47" s="149" t="b">
        <f t="shared" si="4"/>
        <v>1</v>
      </c>
      <c r="Q47" s="134" t="s">
        <v>3251</v>
      </c>
      <c r="R47" s="151" t="b">
        <f t="shared" si="5"/>
        <v>1</v>
      </c>
      <c r="S47" s="152" t="b">
        <f t="shared" si="6"/>
        <v>1</v>
      </c>
      <c r="T47" s="153" t="b">
        <f t="shared" si="7"/>
        <v>1</v>
      </c>
    </row>
    <row r="48" spans="1:20" ht="45.75" customHeight="1">
      <c r="A48" s="134" t="s">
        <v>3269</v>
      </c>
      <c r="B48" s="14">
        <v>8</v>
      </c>
      <c r="C48" s="29" t="s">
        <v>3270</v>
      </c>
      <c r="D48" s="27" t="s">
        <v>3271</v>
      </c>
      <c r="E48" s="27"/>
      <c r="F48" s="27"/>
      <c r="G48" s="27"/>
      <c r="H48" s="27"/>
      <c r="I48" s="27">
        <v>57398</v>
      </c>
      <c r="J48" s="27"/>
      <c r="K48" s="27" t="s">
        <v>3248</v>
      </c>
      <c r="L48" s="27" t="s">
        <v>3272</v>
      </c>
      <c r="M48" s="34" t="s">
        <v>3250</v>
      </c>
      <c r="N48" s="150" t="str">
        <f t="shared" si="2"/>
        <v/>
      </c>
      <c r="O48" s="134">
        <f t="shared" si="3"/>
        <v>0</v>
      </c>
      <c r="P48" s="149" t="b">
        <f t="shared" si="4"/>
        <v>1</v>
      </c>
      <c r="Q48" s="134" t="s">
        <v>3251</v>
      </c>
      <c r="R48" s="151" t="b">
        <f t="shared" si="5"/>
        <v>1</v>
      </c>
      <c r="S48" s="152" t="b">
        <f t="shared" si="6"/>
        <v>1</v>
      </c>
      <c r="T48" s="153" t="b">
        <f t="shared" si="7"/>
        <v>1</v>
      </c>
    </row>
    <row r="49" spans="1:20" ht="45.75" customHeight="1">
      <c r="A49" s="134" t="s">
        <v>3273</v>
      </c>
      <c r="B49" s="14">
        <v>9</v>
      </c>
      <c r="C49" s="29" t="s">
        <v>3274</v>
      </c>
      <c r="D49" s="27" t="s">
        <v>3258</v>
      </c>
      <c r="E49" s="27"/>
      <c r="F49" s="27"/>
      <c r="G49" s="27"/>
      <c r="H49" s="27"/>
      <c r="I49" s="27"/>
      <c r="J49" s="27">
        <v>184379</v>
      </c>
      <c r="K49" s="27" t="s">
        <v>3248</v>
      </c>
      <c r="L49" s="27" t="s">
        <v>3275</v>
      </c>
      <c r="M49" s="34" t="s">
        <v>3250</v>
      </c>
      <c r="N49" s="150" t="str">
        <f t="shared" si="2"/>
        <v/>
      </c>
      <c r="O49" s="134">
        <f t="shared" si="3"/>
        <v>0</v>
      </c>
      <c r="P49" s="149" t="b">
        <f t="shared" si="4"/>
        <v>1</v>
      </c>
      <c r="Q49" s="134" t="s">
        <v>3251</v>
      </c>
      <c r="R49" s="151" t="b">
        <f t="shared" si="5"/>
        <v>1</v>
      </c>
      <c r="S49" s="152" t="b">
        <f t="shared" si="6"/>
        <v>1</v>
      </c>
      <c r="T49" s="153" t="b">
        <f t="shared" si="7"/>
        <v>1</v>
      </c>
    </row>
    <row r="50" spans="1:20" ht="45.75" customHeight="1">
      <c r="A50" s="134" t="s">
        <v>3276</v>
      </c>
      <c r="B50" s="14">
        <v>10</v>
      </c>
      <c r="C50" s="29" t="s">
        <v>3277</v>
      </c>
      <c r="D50" s="27" t="s">
        <v>3258</v>
      </c>
      <c r="E50" s="27"/>
      <c r="F50" s="27"/>
      <c r="G50" s="27"/>
      <c r="H50" s="27"/>
      <c r="I50" s="27"/>
      <c r="J50" s="27">
        <v>5404</v>
      </c>
      <c r="K50" s="27" t="s">
        <v>3278</v>
      </c>
      <c r="L50" s="27" t="s">
        <v>3279</v>
      </c>
      <c r="M50" s="34" t="s">
        <v>3250</v>
      </c>
      <c r="N50" s="150" t="str">
        <f t="shared" si="2"/>
        <v/>
      </c>
      <c r="O50" s="134">
        <f t="shared" si="3"/>
        <v>0</v>
      </c>
      <c r="P50" s="149" t="b">
        <f t="shared" si="4"/>
        <v>1</v>
      </c>
      <c r="Q50" s="134" t="s">
        <v>3251</v>
      </c>
      <c r="R50" s="151" t="b">
        <f t="shared" si="5"/>
        <v>1</v>
      </c>
      <c r="S50" s="152" t="b">
        <f t="shared" si="6"/>
        <v>1</v>
      </c>
      <c r="T50" s="153" t="b">
        <f t="shared" si="7"/>
        <v>1</v>
      </c>
    </row>
    <row r="51" spans="1:20" ht="45.75" customHeight="1">
      <c r="A51" s="134" t="s">
        <v>3280</v>
      </c>
      <c r="B51" s="14">
        <v>11</v>
      </c>
      <c r="C51" s="29" t="s">
        <v>3281</v>
      </c>
      <c r="D51" s="27" t="s">
        <v>3247</v>
      </c>
      <c r="E51" s="27"/>
      <c r="F51" s="27">
        <v>5000</v>
      </c>
      <c r="G51" s="27"/>
      <c r="H51" s="27"/>
      <c r="I51" s="27"/>
      <c r="J51" s="27"/>
      <c r="K51" s="27" t="s">
        <v>3282</v>
      </c>
      <c r="L51" s="27" t="s">
        <v>3283</v>
      </c>
      <c r="M51" s="34" t="s">
        <v>3250</v>
      </c>
      <c r="N51" s="150" t="str">
        <f t="shared" si="2"/>
        <v/>
      </c>
      <c r="O51" s="134">
        <f t="shared" si="3"/>
        <v>0</v>
      </c>
      <c r="P51" s="149" t="b">
        <f t="shared" si="4"/>
        <v>1</v>
      </c>
      <c r="Q51" s="134" t="s">
        <v>3251</v>
      </c>
      <c r="R51" s="151" t="b">
        <f t="shared" si="5"/>
        <v>1</v>
      </c>
      <c r="S51" s="152" t="b">
        <f t="shared" si="6"/>
        <v>1</v>
      </c>
      <c r="T51" s="153" t="b">
        <f t="shared" si="7"/>
        <v>1</v>
      </c>
    </row>
    <row r="52" spans="1:20" ht="45.75" customHeight="1">
      <c r="A52" s="134" t="s">
        <v>3284</v>
      </c>
      <c r="B52" s="14">
        <v>12</v>
      </c>
      <c r="C52" s="29" t="s">
        <v>3281</v>
      </c>
      <c r="D52" s="27" t="s">
        <v>3258</v>
      </c>
      <c r="E52" s="27"/>
      <c r="F52" s="27">
        <v>600548.2672749965</v>
      </c>
      <c r="G52" s="27"/>
      <c r="H52" s="27"/>
      <c r="I52" s="27"/>
      <c r="J52" s="27"/>
      <c r="K52" s="27" t="s">
        <v>3282</v>
      </c>
      <c r="L52" s="27" t="s">
        <v>3283</v>
      </c>
      <c r="M52" s="34" t="s">
        <v>3250</v>
      </c>
      <c r="N52" s="150" t="str">
        <f t="shared" si="2"/>
        <v/>
      </c>
      <c r="O52" s="134">
        <f t="shared" si="3"/>
        <v>0</v>
      </c>
      <c r="P52" s="149" t="b">
        <f t="shared" si="4"/>
        <v>1</v>
      </c>
      <c r="Q52" s="134" t="s">
        <v>3251</v>
      </c>
      <c r="R52" s="151" t="b">
        <f t="shared" si="5"/>
        <v>1</v>
      </c>
      <c r="S52" s="152" t="b">
        <f t="shared" si="6"/>
        <v>1</v>
      </c>
      <c r="T52" s="153" t="b">
        <f t="shared" si="7"/>
        <v>1</v>
      </c>
    </row>
    <row r="53" spans="1:20" ht="45.75" customHeight="1">
      <c r="A53" s="134" t="s">
        <v>3285</v>
      </c>
      <c r="B53" s="14">
        <v>13</v>
      </c>
      <c r="C53" s="29" t="s">
        <v>3281</v>
      </c>
      <c r="D53" s="27" t="s">
        <v>3286</v>
      </c>
      <c r="E53" s="27"/>
      <c r="F53" s="27">
        <v>30.194173890583166</v>
      </c>
      <c r="G53" s="27"/>
      <c r="H53" s="27"/>
      <c r="I53" s="27"/>
      <c r="J53" s="27"/>
      <c r="K53" s="27" t="s">
        <v>3282</v>
      </c>
      <c r="L53" s="27" t="s">
        <v>3283</v>
      </c>
      <c r="M53" s="34" t="s">
        <v>3250</v>
      </c>
      <c r="N53" s="150" t="str">
        <f t="shared" si="2"/>
        <v/>
      </c>
      <c r="O53" s="134">
        <f t="shared" si="3"/>
        <v>0</v>
      </c>
      <c r="P53" s="149" t="b">
        <f t="shared" si="4"/>
        <v>1</v>
      </c>
      <c r="Q53" s="134" t="s">
        <v>3251</v>
      </c>
      <c r="R53" s="151" t="b">
        <f t="shared" si="5"/>
        <v>1</v>
      </c>
      <c r="S53" s="152" t="b">
        <f t="shared" si="6"/>
        <v>1</v>
      </c>
      <c r="T53" s="153" t="b">
        <f t="shared" si="7"/>
        <v>1</v>
      </c>
    </row>
    <row r="54" spans="1:20" ht="45.75" customHeight="1">
      <c r="A54" s="134" t="s">
        <v>3287</v>
      </c>
      <c r="B54" s="14">
        <v>14</v>
      </c>
      <c r="C54" s="29" t="s">
        <v>3281</v>
      </c>
      <c r="D54" s="27" t="s">
        <v>3253</v>
      </c>
      <c r="E54" s="27"/>
      <c r="F54" s="27">
        <v>28725</v>
      </c>
      <c r="G54" s="27"/>
      <c r="H54" s="27"/>
      <c r="I54" s="27"/>
      <c r="J54" s="27"/>
      <c r="K54" s="27" t="s">
        <v>3282</v>
      </c>
      <c r="L54" s="27" t="s">
        <v>3283</v>
      </c>
      <c r="M54" s="34" t="s">
        <v>3250</v>
      </c>
      <c r="N54" s="150" t="str">
        <f t="shared" si="2"/>
        <v/>
      </c>
      <c r="O54" s="134">
        <f t="shared" si="3"/>
        <v>0</v>
      </c>
      <c r="P54" s="149" t="b">
        <f t="shared" si="4"/>
        <v>1</v>
      </c>
      <c r="Q54" s="134" t="s">
        <v>3251</v>
      </c>
      <c r="R54" s="151" t="b">
        <f t="shared" si="5"/>
        <v>1</v>
      </c>
      <c r="S54" s="152" t="b">
        <f t="shared" si="6"/>
        <v>1</v>
      </c>
      <c r="T54" s="153" t="b">
        <f t="shared" si="7"/>
        <v>1</v>
      </c>
    </row>
    <row r="55" spans="1:20" ht="45.75" customHeight="1">
      <c r="A55" s="134" t="s">
        <v>3288</v>
      </c>
      <c r="B55" s="14">
        <v>15</v>
      </c>
      <c r="C55" s="29" t="s">
        <v>3289</v>
      </c>
      <c r="D55" s="27" t="s">
        <v>3247</v>
      </c>
      <c r="E55" s="27"/>
      <c r="F55" s="27"/>
      <c r="G55" s="27"/>
      <c r="H55" s="27"/>
      <c r="I55" s="27"/>
      <c r="J55" s="27">
        <v>24024.28</v>
      </c>
      <c r="K55" s="27" t="s">
        <v>3248</v>
      </c>
      <c r="L55" s="27" t="s">
        <v>3290</v>
      </c>
      <c r="M55" s="34" t="s">
        <v>3250</v>
      </c>
      <c r="N55" s="150" t="str">
        <f t="shared" si="2"/>
        <v/>
      </c>
      <c r="O55" s="134">
        <f t="shared" si="3"/>
        <v>0</v>
      </c>
      <c r="P55" s="149" t="b">
        <f t="shared" si="4"/>
        <v>1</v>
      </c>
      <c r="Q55" s="134" t="s">
        <v>3251</v>
      </c>
      <c r="R55" s="151" t="b">
        <f t="shared" si="5"/>
        <v>1</v>
      </c>
      <c r="S55" s="152" t="b">
        <f t="shared" si="6"/>
        <v>1</v>
      </c>
      <c r="T55" s="153" t="b">
        <f t="shared" si="7"/>
        <v>1</v>
      </c>
    </row>
    <row r="56" spans="1:20" ht="45.75" customHeight="1">
      <c r="A56" s="134" t="s">
        <v>3291</v>
      </c>
      <c r="B56" s="14">
        <v>16</v>
      </c>
      <c r="C56" s="29" t="s">
        <v>3289</v>
      </c>
      <c r="D56" s="27" t="s">
        <v>3286</v>
      </c>
      <c r="E56" s="27"/>
      <c r="F56" s="27"/>
      <c r="G56" s="27"/>
      <c r="H56" s="27"/>
      <c r="I56" s="27"/>
      <c r="J56" s="27">
        <v>9725.981614329281</v>
      </c>
      <c r="K56" s="27" t="s">
        <v>3248</v>
      </c>
      <c r="L56" s="27" t="s">
        <v>3290</v>
      </c>
      <c r="M56" s="34" t="s">
        <v>3250</v>
      </c>
      <c r="N56" s="150" t="str">
        <f t="shared" si="2"/>
        <v/>
      </c>
      <c r="O56" s="134">
        <f t="shared" si="3"/>
        <v>0</v>
      </c>
      <c r="P56" s="149" t="b">
        <f t="shared" si="4"/>
        <v>1</v>
      </c>
      <c r="Q56" s="134" t="s">
        <v>3251</v>
      </c>
      <c r="R56" s="151" t="b">
        <f t="shared" si="5"/>
        <v>1</v>
      </c>
      <c r="S56" s="152" t="b">
        <f t="shared" si="6"/>
        <v>1</v>
      </c>
      <c r="T56" s="153" t="b">
        <f t="shared" si="7"/>
        <v>1</v>
      </c>
    </row>
    <row r="57" spans="1:20" ht="45.75" customHeight="1">
      <c r="A57" s="134" t="s">
        <v>3292</v>
      </c>
      <c r="B57" s="14">
        <v>17</v>
      </c>
      <c r="C57" s="29" t="s">
        <v>3293</v>
      </c>
      <c r="D57" s="27" t="s">
        <v>3294</v>
      </c>
      <c r="E57" s="27"/>
      <c r="F57" s="27"/>
      <c r="G57" s="27"/>
      <c r="H57" s="27"/>
      <c r="I57" s="27">
        <v>11864</v>
      </c>
      <c r="J57" s="27"/>
      <c r="K57" s="27" t="s">
        <v>3248</v>
      </c>
      <c r="L57" s="27" t="s">
        <v>3295</v>
      </c>
      <c r="M57" s="34" t="s">
        <v>3250</v>
      </c>
      <c r="N57" s="150" t="str">
        <f t="shared" si="2"/>
        <v/>
      </c>
      <c r="O57" s="134">
        <f t="shared" si="3"/>
        <v>0</v>
      </c>
      <c r="P57" s="149" t="b">
        <f t="shared" si="4"/>
        <v>1</v>
      </c>
      <c r="Q57" s="134" t="s">
        <v>3251</v>
      </c>
      <c r="R57" s="151" t="b">
        <f t="shared" si="5"/>
        <v>1</v>
      </c>
      <c r="S57" s="152" t="b">
        <f t="shared" si="6"/>
        <v>1</v>
      </c>
      <c r="T57" s="153" t="b">
        <f t="shared" si="7"/>
        <v>1</v>
      </c>
    </row>
    <row r="58" spans="1:20" ht="45.75" customHeight="1">
      <c r="A58" s="134" t="s">
        <v>3296</v>
      </c>
      <c r="B58" s="14">
        <v>18</v>
      </c>
      <c r="C58" s="29" t="s">
        <v>3297</v>
      </c>
      <c r="D58" s="27" t="s">
        <v>3247</v>
      </c>
      <c r="E58" s="27"/>
      <c r="F58" s="27"/>
      <c r="G58" s="27"/>
      <c r="H58" s="27"/>
      <c r="I58" s="27"/>
      <c r="J58" s="27">
        <v>720</v>
      </c>
      <c r="K58" s="27" t="s">
        <v>3248</v>
      </c>
      <c r="L58" s="27" t="s">
        <v>3298</v>
      </c>
      <c r="M58" s="34" t="s">
        <v>3250</v>
      </c>
      <c r="N58" s="150" t="str">
        <f t="shared" si="2"/>
        <v/>
      </c>
      <c r="O58" s="134">
        <f t="shared" si="3"/>
        <v>0</v>
      </c>
      <c r="P58" s="149" t="b">
        <f t="shared" si="4"/>
        <v>1</v>
      </c>
      <c r="Q58" s="134" t="s">
        <v>3251</v>
      </c>
      <c r="R58" s="151" t="b">
        <f t="shared" si="5"/>
        <v>1</v>
      </c>
      <c r="S58" s="152" t="b">
        <f t="shared" si="6"/>
        <v>1</v>
      </c>
      <c r="T58" s="153" t="b">
        <f t="shared" si="7"/>
        <v>1</v>
      </c>
    </row>
    <row r="59" spans="1:20" ht="45.75" customHeight="1">
      <c r="A59" s="134" t="s">
        <v>3299</v>
      </c>
      <c r="B59" s="14">
        <v>19</v>
      </c>
      <c r="C59" s="29" t="s">
        <v>3300</v>
      </c>
      <c r="D59" s="27" t="s">
        <v>3247</v>
      </c>
      <c r="E59" s="27"/>
      <c r="F59" s="27"/>
      <c r="G59" s="27">
        <v>4500</v>
      </c>
      <c r="H59" s="27"/>
      <c r="I59" s="27"/>
      <c r="J59" s="27"/>
      <c r="K59" s="27" t="s">
        <v>3301</v>
      </c>
      <c r="L59" s="174" t="s">
        <v>3302</v>
      </c>
      <c r="M59" s="34" t="s">
        <v>3250</v>
      </c>
      <c r="N59" s="150" t="str">
        <f t="shared" si="2"/>
        <v/>
      </c>
      <c r="O59" s="134">
        <f t="shared" si="3"/>
        <v>0</v>
      </c>
      <c r="P59" s="149" t="b">
        <f t="shared" si="4"/>
        <v>1</v>
      </c>
      <c r="Q59" s="134" t="s">
        <v>3251</v>
      </c>
      <c r="R59" s="151" t="b">
        <f t="shared" si="5"/>
        <v>1</v>
      </c>
      <c r="S59" s="152" t="b">
        <f t="shared" si="6"/>
        <v>1</v>
      </c>
      <c r="T59" s="153" t="b">
        <f t="shared" si="7"/>
        <v>1</v>
      </c>
    </row>
    <row r="60" spans="1:20" ht="45.75" customHeight="1">
      <c r="A60" s="134" t="s">
        <v>3303</v>
      </c>
      <c r="B60" s="14">
        <v>20</v>
      </c>
      <c r="C60" s="29" t="s">
        <v>3304</v>
      </c>
      <c r="D60" s="27" t="s">
        <v>3247</v>
      </c>
      <c r="E60" s="27"/>
      <c r="F60" s="27"/>
      <c r="G60" s="27"/>
      <c r="H60" s="27"/>
      <c r="I60" s="27"/>
      <c r="J60" s="27">
        <v>3870.81</v>
      </c>
      <c r="K60" s="27" t="s">
        <v>3248</v>
      </c>
      <c r="L60" s="27" t="s">
        <v>3305</v>
      </c>
      <c r="M60" s="34" t="s">
        <v>3250</v>
      </c>
      <c r="N60" s="150" t="str">
        <f t="shared" si="2"/>
        <v/>
      </c>
      <c r="O60" s="134">
        <f t="shared" si="3"/>
        <v>0</v>
      </c>
      <c r="P60" s="149" t="b">
        <f t="shared" si="4"/>
        <v>1</v>
      </c>
      <c r="Q60" s="134" t="s">
        <v>3251</v>
      </c>
      <c r="R60" s="151" t="b">
        <f t="shared" si="5"/>
        <v>1</v>
      </c>
      <c r="S60" s="152" t="b">
        <f t="shared" si="6"/>
        <v>1</v>
      </c>
      <c r="T60" s="153" t="b">
        <f t="shared" si="7"/>
        <v>1</v>
      </c>
    </row>
    <row r="61" spans="1:20" ht="45.75" customHeight="1">
      <c r="A61" s="134" t="s">
        <v>3306</v>
      </c>
      <c r="B61" s="14">
        <v>21</v>
      </c>
      <c r="C61" s="29" t="s">
        <v>3307</v>
      </c>
      <c r="D61" s="27" t="s">
        <v>3247</v>
      </c>
      <c r="E61" s="27"/>
      <c r="F61" s="27"/>
      <c r="G61" s="27">
        <v>1450</v>
      </c>
      <c r="H61" s="27"/>
      <c r="I61" s="27"/>
      <c r="J61" s="27"/>
      <c r="K61" s="27" t="s">
        <v>3308</v>
      </c>
      <c r="L61" s="174" t="s">
        <v>3535</v>
      </c>
      <c r="M61" s="34" t="s">
        <v>3250</v>
      </c>
      <c r="N61" s="150" t="str">
        <f t="shared" si="2"/>
        <v/>
      </c>
      <c r="O61" s="134">
        <f t="shared" si="3"/>
        <v>0</v>
      </c>
      <c r="P61" s="149" t="b">
        <f t="shared" si="4"/>
        <v>1</v>
      </c>
      <c r="Q61" s="134" t="s">
        <v>3251</v>
      </c>
      <c r="R61" s="151" t="b">
        <f t="shared" si="5"/>
        <v>1</v>
      </c>
      <c r="S61" s="152" t="b">
        <f t="shared" si="6"/>
        <v>1</v>
      </c>
      <c r="T61" s="153" t="b">
        <f t="shared" si="7"/>
        <v>1</v>
      </c>
    </row>
    <row r="62" spans="1:20" ht="45.75" customHeight="1">
      <c r="A62" s="134" t="s">
        <v>3309</v>
      </c>
      <c r="B62" s="14">
        <v>22</v>
      </c>
      <c r="C62" s="29" t="s">
        <v>3310</v>
      </c>
      <c r="D62" s="27" t="s">
        <v>3247</v>
      </c>
      <c r="E62" s="27"/>
      <c r="F62" s="27"/>
      <c r="G62" s="27"/>
      <c r="H62" s="27"/>
      <c r="I62" s="27">
        <v>1040464.74</v>
      </c>
      <c r="J62" s="27"/>
      <c r="K62" s="27" t="s">
        <v>3248</v>
      </c>
      <c r="L62" s="27" t="s">
        <v>3311</v>
      </c>
      <c r="M62" s="34" t="s">
        <v>3250</v>
      </c>
      <c r="N62" s="150" t="str">
        <f t="shared" si="2"/>
        <v/>
      </c>
      <c r="O62" s="134">
        <f t="shared" si="3"/>
        <v>0</v>
      </c>
      <c r="P62" s="149" t="b">
        <f t="shared" si="4"/>
        <v>1</v>
      </c>
      <c r="Q62" s="134" t="s">
        <v>3251</v>
      </c>
      <c r="R62" s="151" t="b">
        <f t="shared" si="5"/>
        <v>1</v>
      </c>
      <c r="S62" s="152" t="b">
        <f t="shared" si="6"/>
        <v>1</v>
      </c>
      <c r="T62" s="153" t="b">
        <f t="shared" si="7"/>
        <v>1</v>
      </c>
    </row>
    <row r="63" spans="1:20" ht="45.75" customHeight="1">
      <c r="A63" s="134" t="s">
        <v>3312</v>
      </c>
      <c r="B63" s="14">
        <v>23</v>
      </c>
      <c r="C63" s="29" t="s">
        <v>3313</v>
      </c>
      <c r="D63" s="27" t="s">
        <v>3247</v>
      </c>
      <c r="E63" s="27"/>
      <c r="F63" s="27">
        <v>579.40250837778581</v>
      </c>
      <c r="G63" s="27"/>
      <c r="H63" s="27"/>
      <c r="I63" s="27"/>
      <c r="J63" s="27"/>
      <c r="K63" s="27" t="s">
        <v>3308</v>
      </c>
      <c r="L63" s="174" t="s">
        <v>3314</v>
      </c>
      <c r="M63" s="34" t="s">
        <v>3250</v>
      </c>
      <c r="N63" s="150" t="str">
        <f t="shared" si="2"/>
        <v/>
      </c>
      <c r="O63" s="134">
        <f t="shared" si="3"/>
        <v>0</v>
      </c>
      <c r="P63" s="149" t="b">
        <f t="shared" si="4"/>
        <v>1</v>
      </c>
      <c r="Q63" s="134" t="s">
        <v>3251</v>
      </c>
      <c r="R63" s="151" t="b">
        <f t="shared" si="5"/>
        <v>1</v>
      </c>
      <c r="S63" s="152" t="b">
        <f t="shared" si="6"/>
        <v>1</v>
      </c>
      <c r="T63" s="153" t="b">
        <f t="shared" si="7"/>
        <v>1</v>
      </c>
    </row>
    <row r="64" spans="1:20" ht="45.75" customHeight="1">
      <c r="A64" s="134" t="s">
        <v>3315</v>
      </c>
      <c r="B64" s="14">
        <v>24</v>
      </c>
      <c r="C64" s="29" t="s">
        <v>3313</v>
      </c>
      <c r="D64" s="27" t="s">
        <v>3286</v>
      </c>
      <c r="E64" s="27"/>
      <c r="F64" s="27">
        <v>6739.6743555068906</v>
      </c>
      <c r="G64" s="27"/>
      <c r="H64" s="27"/>
      <c r="I64" s="27"/>
      <c r="J64" s="27"/>
      <c r="K64" s="27" t="s">
        <v>3308</v>
      </c>
      <c r="L64" s="174" t="s">
        <v>3314</v>
      </c>
      <c r="M64" s="34" t="s">
        <v>3250</v>
      </c>
      <c r="N64" s="150" t="str">
        <f t="shared" si="2"/>
        <v/>
      </c>
      <c r="O64" s="134">
        <f t="shared" si="3"/>
        <v>0</v>
      </c>
      <c r="P64" s="149" t="b">
        <f t="shared" si="4"/>
        <v>1</v>
      </c>
      <c r="Q64" s="134" t="s">
        <v>3251</v>
      </c>
      <c r="R64" s="151" t="b">
        <f t="shared" si="5"/>
        <v>1</v>
      </c>
      <c r="S64" s="152" t="b">
        <f t="shared" si="6"/>
        <v>1</v>
      </c>
      <c r="T64" s="153" t="b">
        <f t="shared" si="7"/>
        <v>1</v>
      </c>
    </row>
    <row r="65" spans="1:20" ht="45.75" customHeight="1">
      <c r="A65" s="134" t="s">
        <v>3316</v>
      </c>
      <c r="B65" s="14">
        <v>25</v>
      </c>
      <c r="C65" s="29" t="s">
        <v>3317</v>
      </c>
      <c r="D65" s="27" t="s">
        <v>3247</v>
      </c>
      <c r="E65" s="27"/>
      <c r="F65" s="27"/>
      <c r="G65" s="27"/>
      <c r="H65" s="27"/>
      <c r="I65" s="27"/>
      <c r="J65" s="27">
        <v>2926.1007306583433</v>
      </c>
      <c r="K65" s="27" t="s">
        <v>3308</v>
      </c>
      <c r="L65" s="27" t="s">
        <v>3318</v>
      </c>
      <c r="M65" s="34" t="s">
        <v>3250</v>
      </c>
      <c r="N65" s="150" t="str">
        <f t="shared" si="2"/>
        <v/>
      </c>
      <c r="O65" s="134">
        <f t="shared" si="3"/>
        <v>0</v>
      </c>
      <c r="P65" s="149" t="b">
        <f t="shared" si="4"/>
        <v>1</v>
      </c>
      <c r="Q65" s="134" t="s">
        <v>3251</v>
      </c>
      <c r="R65" s="151" t="b">
        <f t="shared" si="5"/>
        <v>1</v>
      </c>
      <c r="S65" s="152" t="b">
        <f t="shared" si="6"/>
        <v>1</v>
      </c>
      <c r="T65" s="153" t="b">
        <f t="shared" si="7"/>
        <v>1</v>
      </c>
    </row>
    <row r="66" spans="1:20" ht="45.75" customHeight="1">
      <c r="A66" s="134" t="s">
        <v>3319</v>
      </c>
      <c r="B66" s="14">
        <v>26</v>
      </c>
      <c r="C66" s="29" t="s">
        <v>3320</v>
      </c>
      <c r="D66" s="27" t="s">
        <v>3321</v>
      </c>
      <c r="E66" s="27">
        <v>51416</v>
      </c>
      <c r="F66" s="27"/>
      <c r="G66" s="27"/>
      <c r="H66" s="27"/>
      <c r="I66" s="27"/>
      <c r="J66" s="27"/>
      <c r="K66" s="27" t="s">
        <v>3248</v>
      </c>
      <c r="L66" s="174" t="s">
        <v>3533</v>
      </c>
      <c r="M66" s="34" t="s">
        <v>3250</v>
      </c>
      <c r="N66" s="150" t="str">
        <f t="shared" si="2"/>
        <v/>
      </c>
      <c r="O66" s="134">
        <f t="shared" si="3"/>
        <v>0</v>
      </c>
      <c r="P66" s="149" t="b">
        <f t="shared" si="4"/>
        <v>1</v>
      </c>
      <c r="Q66" s="134" t="s">
        <v>3251</v>
      </c>
      <c r="R66" s="151" t="b">
        <f t="shared" si="5"/>
        <v>1</v>
      </c>
      <c r="S66" s="152" t="b">
        <f t="shared" si="6"/>
        <v>1</v>
      </c>
      <c r="T66" s="153" t="b">
        <f t="shared" si="7"/>
        <v>1</v>
      </c>
    </row>
    <row r="67" spans="1:20" ht="45.75" customHeight="1">
      <c r="A67" s="134" t="s">
        <v>3322</v>
      </c>
      <c r="B67" s="14">
        <v>27</v>
      </c>
      <c r="C67" s="29" t="s">
        <v>3320</v>
      </c>
      <c r="D67" s="27" t="s">
        <v>3323</v>
      </c>
      <c r="E67" s="27">
        <v>7192550.5</v>
      </c>
      <c r="F67" s="27"/>
      <c r="G67" s="27"/>
      <c r="H67" s="27"/>
      <c r="I67" s="27"/>
      <c r="J67" s="27"/>
      <c r="K67" s="27" t="s">
        <v>3248</v>
      </c>
      <c r="L67" s="174" t="s">
        <v>3533</v>
      </c>
      <c r="M67" s="34" t="s">
        <v>3250</v>
      </c>
      <c r="N67" s="150" t="str">
        <f t="shared" si="2"/>
        <v/>
      </c>
      <c r="O67" s="134">
        <f t="shared" si="3"/>
        <v>0</v>
      </c>
      <c r="P67" s="149" t="b">
        <f t="shared" si="4"/>
        <v>1</v>
      </c>
      <c r="Q67" s="134" t="s">
        <v>3251</v>
      </c>
      <c r="R67" s="151" t="b">
        <f t="shared" si="5"/>
        <v>1</v>
      </c>
      <c r="S67" s="152" t="b">
        <f t="shared" si="6"/>
        <v>1</v>
      </c>
      <c r="T67" s="153" t="b">
        <f t="shared" si="7"/>
        <v>1</v>
      </c>
    </row>
    <row r="68" spans="1:20" ht="45.75" customHeight="1">
      <c r="A68" s="134" t="s">
        <v>3324</v>
      </c>
      <c r="B68" s="14">
        <v>28</v>
      </c>
      <c r="C68" s="29" t="s">
        <v>3320</v>
      </c>
      <c r="D68" s="27" t="s">
        <v>3325</v>
      </c>
      <c r="E68" s="27">
        <v>21516031</v>
      </c>
      <c r="F68" s="27"/>
      <c r="G68" s="27"/>
      <c r="H68" s="27"/>
      <c r="I68" s="27"/>
      <c r="J68" s="27"/>
      <c r="K68" s="27" t="s">
        <v>3248</v>
      </c>
      <c r="L68" s="174" t="s">
        <v>3533</v>
      </c>
      <c r="M68" s="34" t="s">
        <v>3250</v>
      </c>
      <c r="N68" s="150" t="str">
        <f t="shared" si="2"/>
        <v/>
      </c>
      <c r="O68" s="134">
        <f t="shared" si="3"/>
        <v>0</v>
      </c>
      <c r="P68" s="149" t="b">
        <f t="shared" si="4"/>
        <v>1</v>
      </c>
      <c r="Q68" s="134" t="s">
        <v>3251</v>
      </c>
      <c r="R68" s="151" t="b">
        <f t="shared" si="5"/>
        <v>1</v>
      </c>
      <c r="S68" s="152" t="b">
        <f t="shared" si="6"/>
        <v>1</v>
      </c>
      <c r="T68" s="153" t="b">
        <f t="shared" si="7"/>
        <v>1</v>
      </c>
    </row>
    <row r="69" spans="1:20" ht="45.75" customHeight="1">
      <c r="A69" s="134" t="s">
        <v>3326</v>
      </c>
      <c r="B69" s="14">
        <v>29</v>
      </c>
      <c r="C69" s="29" t="s">
        <v>3320</v>
      </c>
      <c r="D69" s="27" t="s">
        <v>3327</v>
      </c>
      <c r="E69" s="27">
        <v>3809930.9815986753</v>
      </c>
      <c r="F69" s="27"/>
      <c r="G69" s="27"/>
      <c r="H69" s="27"/>
      <c r="I69" s="27"/>
      <c r="J69" s="27"/>
      <c r="K69" s="27" t="s">
        <v>3248</v>
      </c>
      <c r="L69" s="174" t="s">
        <v>3533</v>
      </c>
      <c r="M69" s="34" t="s">
        <v>3250</v>
      </c>
      <c r="N69" s="150" t="str">
        <f t="shared" si="2"/>
        <v/>
      </c>
      <c r="O69" s="134">
        <f t="shared" si="3"/>
        <v>0</v>
      </c>
      <c r="P69" s="149" t="b">
        <f t="shared" si="4"/>
        <v>1</v>
      </c>
      <c r="Q69" s="134" t="s">
        <v>3251</v>
      </c>
      <c r="R69" s="151" t="b">
        <f t="shared" si="5"/>
        <v>1</v>
      </c>
      <c r="S69" s="152" t="b">
        <f t="shared" si="6"/>
        <v>1</v>
      </c>
      <c r="T69" s="153" t="b">
        <f t="shared" si="7"/>
        <v>1</v>
      </c>
    </row>
    <row r="70" spans="1:20" ht="45.75" customHeight="1">
      <c r="A70" s="134" t="s">
        <v>3328</v>
      </c>
      <c r="B70" s="14">
        <v>30</v>
      </c>
      <c r="C70" s="29"/>
      <c r="D70" s="27"/>
      <c r="E70" s="27"/>
      <c r="F70" s="27"/>
      <c r="G70" s="27"/>
      <c r="H70" s="27"/>
      <c r="I70" s="27"/>
      <c r="J70" s="27"/>
      <c r="K70" s="27"/>
      <c r="L70" s="27"/>
      <c r="M70" s="34"/>
      <c r="N70" s="150" t="str">
        <f t="shared" si="2"/>
        <v/>
      </c>
      <c r="O70" s="134">
        <f t="shared" si="3"/>
        <v>0</v>
      </c>
      <c r="P70" s="149" t="b">
        <f t="shared" si="4"/>
        <v>1</v>
      </c>
      <c r="Q70" s="134" t="s">
        <v>3251</v>
      </c>
      <c r="R70" s="151" t="b">
        <f t="shared" si="5"/>
        <v>0</v>
      </c>
      <c r="S70" s="152" t="b">
        <f t="shared" si="6"/>
        <v>0</v>
      </c>
      <c r="T70" s="153" t="b">
        <f t="shared" si="7"/>
        <v>0</v>
      </c>
    </row>
    <row r="71" spans="1:20" ht="45.75" customHeight="1">
      <c r="A71" s="134" t="s">
        <v>3329</v>
      </c>
      <c r="B71" s="14">
        <v>31</v>
      </c>
      <c r="C71" s="29"/>
      <c r="D71" s="27"/>
      <c r="E71" s="27"/>
      <c r="F71" s="27"/>
      <c r="G71" s="27"/>
      <c r="H71" s="27"/>
      <c r="I71" s="27"/>
      <c r="J71" s="27"/>
      <c r="K71" s="27"/>
      <c r="L71" s="27"/>
      <c r="M71" s="34"/>
      <c r="N71" s="150" t="str">
        <f t="shared" si="2"/>
        <v/>
      </c>
      <c r="O71" s="134">
        <f t="shared" si="3"/>
        <v>0</v>
      </c>
      <c r="P71" s="149" t="b">
        <f t="shared" si="4"/>
        <v>1</v>
      </c>
      <c r="Q71" s="134" t="s">
        <v>3251</v>
      </c>
      <c r="R71" s="151" t="b">
        <f t="shared" si="5"/>
        <v>0</v>
      </c>
      <c r="S71" s="152" t="b">
        <f t="shared" si="6"/>
        <v>0</v>
      </c>
      <c r="T71" s="153" t="b">
        <f t="shared" si="7"/>
        <v>0</v>
      </c>
    </row>
    <row r="72" spans="1:20" ht="45.75" customHeight="1">
      <c r="A72" s="134" t="s">
        <v>3330</v>
      </c>
      <c r="B72" s="14">
        <v>32</v>
      </c>
      <c r="C72" s="29"/>
      <c r="D72" s="27"/>
      <c r="E72" s="27"/>
      <c r="F72" s="27"/>
      <c r="G72" s="27"/>
      <c r="H72" s="27"/>
      <c r="I72" s="27"/>
      <c r="J72" s="27"/>
      <c r="K72" s="27"/>
      <c r="L72" s="27"/>
      <c r="M72" s="34"/>
      <c r="N72" s="150" t="str">
        <f t="shared" si="2"/>
        <v/>
      </c>
      <c r="O72" s="134">
        <f t="shared" si="3"/>
        <v>0</v>
      </c>
      <c r="P72" s="149" t="b">
        <f t="shared" si="4"/>
        <v>1</v>
      </c>
      <c r="Q72" s="134" t="s">
        <v>3251</v>
      </c>
      <c r="R72" s="151" t="b">
        <f t="shared" si="5"/>
        <v>0</v>
      </c>
      <c r="S72" s="152" t="b">
        <f t="shared" si="6"/>
        <v>0</v>
      </c>
      <c r="T72" s="153" t="b">
        <f t="shared" si="7"/>
        <v>0</v>
      </c>
    </row>
    <row r="73" spans="1:20" ht="45.75" customHeight="1">
      <c r="A73" s="134" t="s">
        <v>3331</v>
      </c>
      <c r="B73" s="14">
        <v>33</v>
      </c>
      <c r="C73" s="29"/>
      <c r="D73" s="27"/>
      <c r="E73" s="27"/>
      <c r="F73" s="27"/>
      <c r="G73" s="27"/>
      <c r="H73" s="27"/>
      <c r="I73" s="27"/>
      <c r="J73" s="27"/>
      <c r="K73" s="27"/>
      <c r="L73" s="27"/>
      <c r="M73" s="34"/>
      <c r="N73" s="150" t="str">
        <f t="shared" si="2"/>
        <v/>
      </c>
      <c r="O73" s="134">
        <f t="shared" si="3"/>
        <v>0</v>
      </c>
      <c r="P73" s="149" t="b">
        <f t="shared" si="4"/>
        <v>1</v>
      </c>
      <c r="Q73" s="134" t="s">
        <v>3251</v>
      </c>
      <c r="R73" s="151" t="b">
        <f t="shared" si="5"/>
        <v>0</v>
      </c>
      <c r="S73" s="152" t="b">
        <f t="shared" si="6"/>
        <v>0</v>
      </c>
      <c r="T73" s="153" t="b">
        <f t="shared" si="7"/>
        <v>0</v>
      </c>
    </row>
    <row r="74" spans="1:20" ht="45.75" customHeight="1">
      <c r="A74" s="134" t="s">
        <v>3332</v>
      </c>
      <c r="B74" s="14">
        <v>34</v>
      </c>
      <c r="C74" s="29"/>
      <c r="D74" s="27"/>
      <c r="E74" s="27"/>
      <c r="F74" s="27"/>
      <c r="G74" s="27"/>
      <c r="H74" s="27"/>
      <c r="I74" s="27"/>
      <c r="J74" s="27"/>
      <c r="K74" s="27"/>
      <c r="L74" s="27"/>
      <c r="M74" s="34"/>
      <c r="N74" s="150" t="str">
        <f t="shared" si="2"/>
        <v/>
      </c>
      <c r="O74" s="134">
        <f t="shared" si="3"/>
        <v>0</v>
      </c>
      <c r="P74" s="149" t="b">
        <f t="shared" si="4"/>
        <v>1</v>
      </c>
      <c r="Q74" s="134" t="s">
        <v>3251</v>
      </c>
      <c r="R74" s="151" t="b">
        <f t="shared" si="5"/>
        <v>0</v>
      </c>
      <c r="S74" s="152" t="b">
        <f t="shared" si="6"/>
        <v>0</v>
      </c>
      <c r="T74" s="153" t="b">
        <f t="shared" si="7"/>
        <v>0</v>
      </c>
    </row>
    <row r="75" spans="1:20" ht="45.75" customHeight="1">
      <c r="A75" s="134" t="s">
        <v>3333</v>
      </c>
      <c r="B75" s="14">
        <v>35</v>
      </c>
      <c r="C75" s="29"/>
      <c r="D75" s="27"/>
      <c r="E75" s="27"/>
      <c r="F75" s="27"/>
      <c r="G75" s="27"/>
      <c r="H75" s="27"/>
      <c r="I75" s="27"/>
      <c r="J75" s="27"/>
      <c r="K75" s="27"/>
      <c r="L75" s="27"/>
      <c r="M75" s="34"/>
      <c r="N75" s="150" t="str">
        <f t="shared" si="2"/>
        <v/>
      </c>
      <c r="O75" s="134">
        <f t="shared" si="3"/>
        <v>0</v>
      </c>
      <c r="P75" s="149" t="b">
        <f t="shared" si="4"/>
        <v>1</v>
      </c>
      <c r="Q75" s="134" t="s">
        <v>3251</v>
      </c>
      <c r="R75" s="151" t="b">
        <f t="shared" si="5"/>
        <v>0</v>
      </c>
      <c r="S75" s="152" t="b">
        <f t="shared" si="6"/>
        <v>0</v>
      </c>
      <c r="T75" s="153" t="b">
        <f t="shared" si="7"/>
        <v>0</v>
      </c>
    </row>
    <row r="76" spans="1:20" ht="45.75" customHeight="1">
      <c r="A76" s="134" t="s">
        <v>3334</v>
      </c>
      <c r="B76" s="14">
        <v>36</v>
      </c>
      <c r="C76" s="29"/>
      <c r="D76" s="27"/>
      <c r="E76" s="27"/>
      <c r="F76" s="27"/>
      <c r="G76" s="27"/>
      <c r="H76" s="27"/>
      <c r="I76" s="27"/>
      <c r="J76" s="27"/>
      <c r="K76" s="27"/>
      <c r="L76" s="27"/>
      <c r="M76" s="34"/>
      <c r="N76" s="150" t="str">
        <f t="shared" si="2"/>
        <v/>
      </c>
      <c r="O76" s="134">
        <f t="shared" si="3"/>
        <v>0</v>
      </c>
      <c r="P76" s="149" t="b">
        <f t="shared" si="4"/>
        <v>1</v>
      </c>
      <c r="Q76" s="134" t="s">
        <v>3251</v>
      </c>
      <c r="R76" s="151" t="b">
        <f t="shared" si="5"/>
        <v>0</v>
      </c>
      <c r="S76" s="152" t="b">
        <f t="shared" si="6"/>
        <v>0</v>
      </c>
      <c r="T76" s="153" t="b">
        <f t="shared" si="7"/>
        <v>0</v>
      </c>
    </row>
    <row r="77" spans="1:20" ht="45.75" customHeight="1">
      <c r="A77" s="134" t="s">
        <v>3335</v>
      </c>
      <c r="B77" s="14">
        <v>37</v>
      </c>
      <c r="C77" s="29"/>
      <c r="D77" s="27"/>
      <c r="E77" s="27"/>
      <c r="F77" s="27"/>
      <c r="G77" s="27"/>
      <c r="H77" s="27"/>
      <c r="I77" s="27"/>
      <c r="J77" s="27"/>
      <c r="K77" s="27"/>
      <c r="L77" s="27"/>
      <c r="M77" s="34"/>
      <c r="N77" s="150" t="str">
        <f t="shared" si="2"/>
        <v/>
      </c>
      <c r="O77" s="134">
        <f t="shared" si="3"/>
        <v>0</v>
      </c>
      <c r="P77" s="149" t="b">
        <f t="shared" si="4"/>
        <v>1</v>
      </c>
      <c r="Q77" s="134" t="s">
        <v>3251</v>
      </c>
      <c r="R77" s="151" t="b">
        <f t="shared" si="5"/>
        <v>0</v>
      </c>
      <c r="S77" s="152" t="b">
        <f t="shared" si="6"/>
        <v>0</v>
      </c>
      <c r="T77" s="153" t="b">
        <f t="shared" si="7"/>
        <v>0</v>
      </c>
    </row>
    <row r="78" spans="1:20" ht="45.75" customHeight="1">
      <c r="A78" s="134" t="s">
        <v>3336</v>
      </c>
      <c r="B78" s="14">
        <v>38</v>
      </c>
      <c r="C78" s="29"/>
      <c r="D78" s="27"/>
      <c r="E78" s="27"/>
      <c r="F78" s="27"/>
      <c r="G78" s="27"/>
      <c r="H78" s="27"/>
      <c r="I78" s="27"/>
      <c r="J78" s="27"/>
      <c r="K78" s="27"/>
      <c r="L78" s="27"/>
      <c r="M78" s="34"/>
      <c r="N78" s="150" t="str">
        <f t="shared" si="2"/>
        <v/>
      </c>
      <c r="O78" s="134">
        <f t="shared" si="3"/>
        <v>0</v>
      </c>
      <c r="P78" s="149" t="b">
        <f t="shared" si="4"/>
        <v>1</v>
      </c>
      <c r="Q78" s="134" t="s">
        <v>3251</v>
      </c>
      <c r="R78" s="151" t="b">
        <f t="shared" si="5"/>
        <v>0</v>
      </c>
      <c r="S78" s="152" t="b">
        <f t="shared" si="6"/>
        <v>0</v>
      </c>
      <c r="T78" s="153" t="b">
        <f t="shared" si="7"/>
        <v>0</v>
      </c>
    </row>
    <row r="79" spans="1:20" ht="45.75" customHeight="1">
      <c r="A79" s="134" t="s">
        <v>3337</v>
      </c>
      <c r="B79" s="14">
        <v>39</v>
      </c>
      <c r="C79" s="29"/>
      <c r="D79" s="27"/>
      <c r="E79" s="27"/>
      <c r="F79" s="27"/>
      <c r="G79" s="27"/>
      <c r="H79" s="27"/>
      <c r="I79" s="27"/>
      <c r="J79" s="27"/>
      <c r="K79" s="27"/>
      <c r="L79" s="27"/>
      <c r="M79" s="34"/>
      <c r="N79" s="150" t="str">
        <f t="shared" si="2"/>
        <v/>
      </c>
      <c r="O79" s="134">
        <f t="shared" si="3"/>
        <v>0</v>
      </c>
      <c r="P79" s="149" t="b">
        <f t="shared" si="4"/>
        <v>1</v>
      </c>
      <c r="Q79" s="134" t="s">
        <v>3251</v>
      </c>
      <c r="R79" s="151" t="b">
        <f t="shared" si="5"/>
        <v>0</v>
      </c>
      <c r="S79" s="152" t="b">
        <f t="shared" si="6"/>
        <v>0</v>
      </c>
      <c r="T79" s="153" t="b">
        <f t="shared" si="7"/>
        <v>0</v>
      </c>
    </row>
    <row r="80" spans="1:20" ht="45.75" customHeight="1">
      <c r="A80" s="134" t="s">
        <v>3338</v>
      </c>
      <c r="B80" s="14">
        <v>40</v>
      </c>
      <c r="C80" s="29"/>
      <c r="D80" s="27"/>
      <c r="E80" s="27"/>
      <c r="F80" s="27"/>
      <c r="G80" s="27"/>
      <c r="H80" s="27"/>
      <c r="I80" s="27"/>
      <c r="J80" s="27"/>
      <c r="K80" s="27"/>
      <c r="L80" s="27"/>
      <c r="M80" s="34"/>
      <c r="N80" s="150" t="str">
        <f t="shared" si="2"/>
        <v/>
      </c>
      <c r="O80" s="134">
        <f t="shared" si="3"/>
        <v>0</v>
      </c>
      <c r="P80" s="149" t="b">
        <f t="shared" si="4"/>
        <v>1</v>
      </c>
      <c r="Q80" s="134" t="s">
        <v>3251</v>
      </c>
      <c r="R80" s="151" t="b">
        <f t="shared" si="5"/>
        <v>0</v>
      </c>
      <c r="S80" s="152" t="b">
        <f t="shared" si="6"/>
        <v>0</v>
      </c>
      <c r="T80" s="153" t="b">
        <f t="shared" si="7"/>
        <v>0</v>
      </c>
    </row>
    <row r="81" spans="1:20" ht="45.75" customHeight="1">
      <c r="A81" s="134" t="s">
        <v>3339</v>
      </c>
      <c r="B81" s="14">
        <v>41</v>
      </c>
      <c r="C81" s="29"/>
      <c r="D81" s="27"/>
      <c r="E81" s="27"/>
      <c r="F81" s="27"/>
      <c r="G81" s="27"/>
      <c r="H81" s="27"/>
      <c r="I81" s="27"/>
      <c r="J81" s="27"/>
      <c r="K81" s="27"/>
      <c r="L81" s="27"/>
      <c r="M81" s="34"/>
      <c r="N81" s="150" t="str">
        <f t="shared" si="2"/>
        <v/>
      </c>
      <c r="O81" s="134">
        <f t="shared" si="3"/>
        <v>0</v>
      </c>
      <c r="P81" s="149" t="b">
        <f t="shared" si="4"/>
        <v>1</v>
      </c>
      <c r="Q81" s="134" t="s">
        <v>3251</v>
      </c>
      <c r="R81" s="151" t="b">
        <f t="shared" si="5"/>
        <v>0</v>
      </c>
      <c r="S81" s="152" t="b">
        <f t="shared" si="6"/>
        <v>0</v>
      </c>
      <c r="T81" s="153" t="b">
        <f t="shared" si="7"/>
        <v>0</v>
      </c>
    </row>
    <row r="82" spans="1:20" ht="45.75" customHeight="1">
      <c r="A82" s="134" t="s">
        <v>3340</v>
      </c>
      <c r="B82" s="14">
        <v>42</v>
      </c>
      <c r="C82" s="29"/>
      <c r="D82" s="27"/>
      <c r="E82" s="27"/>
      <c r="F82" s="27"/>
      <c r="G82" s="27"/>
      <c r="H82" s="27"/>
      <c r="I82" s="27"/>
      <c r="J82" s="27"/>
      <c r="K82" s="27"/>
      <c r="L82" s="27"/>
      <c r="M82" s="34"/>
      <c r="N82" s="150" t="str">
        <f t="shared" si="2"/>
        <v/>
      </c>
      <c r="O82" s="134">
        <f t="shared" si="3"/>
        <v>0</v>
      </c>
      <c r="P82" s="149" t="b">
        <f t="shared" si="4"/>
        <v>1</v>
      </c>
      <c r="Q82" s="134" t="s">
        <v>3251</v>
      </c>
      <c r="R82" s="151" t="b">
        <f t="shared" si="5"/>
        <v>0</v>
      </c>
      <c r="S82" s="152" t="b">
        <f t="shared" si="6"/>
        <v>0</v>
      </c>
      <c r="T82" s="153" t="b">
        <f t="shared" si="7"/>
        <v>0</v>
      </c>
    </row>
    <row r="83" spans="1:20" ht="45.75" customHeight="1">
      <c r="A83" s="134" t="s">
        <v>3341</v>
      </c>
      <c r="B83" s="14">
        <v>43</v>
      </c>
      <c r="C83" s="29"/>
      <c r="D83" s="27"/>
      <c r="E83" s="27"/>
      <c r="F83" s="27"/>
      <c r="G83" s="27"/>
      <c r="H83" s="27"/>
      <c r="I83" s="27"/>
      <c r="J83" s="27"/>
      <c r="K83" s="27"/>
      <c r="L83" s="27"/>
      <c r="M83" s="34"/>
      <c r="N83" s="150" t="str">
        <f t="shared" si="2"/>
        <v/>
      </c>
      <c r="O83" s="134">
        <f t="shared" si="3"/>
        <v>0</v>
      </c>
      <c r="P83" s="149" t="b">
        <f t="shared" si="4"/>
        <v>1</v>
      </c>
      <c r="Q83" s="134" t="s">
        <v>3251</v>
      </c>
      <c r="R83" s="151" t="b">
        <f t="shared" si="5"/>
        <v>0</v>
      </c>
      <c r="S83" s="152" t="b">
        <f t="shared" si="6"/>
        <v>0</v>
      </c>
      <c r="T83" s="153" t="b">
        <f t="shared" si="7"/>
        <v>0</v>
      </c>
    </row>
    <row r="84" spans="1:20" ht="45.75" customHeight="1">
      <c r="A84" s="134" t="s">
        <v>3342</v>
      </c>
      <c r="B84" s="14">
        <v>44</v>
      </c>
      <c r="C84" s="29"/>
      <c r="D84" s="27"/>
      <c r="E84" s="27"/>
      <c r="F84" s="27"/>
      <c r="G84" s="27"/>
      <c r="H84" s="27"/>
      <c r="I84" s="27"/>
      <c r="J84" s="27"/>
      <c r="K84" s="27"/>
      <c r="L84" s="27"/>
      <c r="M84" s="34"/>
      <c r="N84" s="150" t="str">
        <f t="shared" si="2"/>
        <v/>
      </c>
      <c r="O84" s="134">
        <f t="shared" si="3"/>
        <v>0</v>
      </c>
      <c r="P84" s="149" t="b">
        <f t="shared" si="4"/>
        <v>1</v>
      </c>
      <c r="Q84" s="134" t="s">
        <v>3251</v>
      </c>
      <c r="R84" s="151" t="b">
        <f t="shared" si="5"/>
        <v>0</v>
      </c>
      <c r="S84" s="152" t="b">
        <f t="shared" si="6"/>
        <v>0</v>
      </c>
      <c r="T84" s="153" t="b">
        <f t="shared" si="7"/>
        <v>0</v>
      </c>
    </row>
    <row r="85" spans="1:20" ht="45.75" customHeight="1">
      <c r="A85" s="134" t="s">
        <v>3343</v>
      </c>
      <c r="B85" s="14">
        <v>45</v>
      </c>
      <c r="C85" s="29"/>
      <c r="D85" s="27"/>
      <c r="E85" s="27"/>
      <c r="F85" s="27"/>
      <c r="G85" s="27"/>
      <c r="H85" s="27"/>
      <c r="I85" s="27"/>
      <c r="J85" s="27"/>
      <c r="K85" s="27"/>
      <c r="L85" s="27"/>
      <c r="M85" s="34"/>
      <c r="N85" s="150" t="str">
        <f t="shared" si="2"/>
        <v/>
      </c>
      <c r="O85" s="134">
        <f t="shared" si="3"/>
        <v>0</v>
      </c>
      <c r="P85" s="149" t="b">
        <f t="shared" si="4"/>
        <v>1</v>
      </c>
      <c r="Q85" s="134" t="s">
        <v>3251</v>
      </c>
      <c r="R85" s="151" t="b">
        <f t="shared" si="5"/>
        <v>0</v>
      </c>
      <c r="S85" s="152" t="b">
        <f t="shared" si="6"/>
        <v>0</v>
      </c>
      <c r="T85" s="153" t="b">
        <f t="shared" si="7"/>
        <v>0</v>
      </c>
    </row>
    <row r="86" spans="1:20" ht="45.75" customHeight="1">
      <c r="A86" s="134" t="s">
        <v>3344</v>
      </c>
      <c r="B86" s="14">
        <v>46</v>
      </c>
      <c r="C86" s="29"/>
      <c r="D86" s="27"/>
      <c r="E86" s="27"/>
      <c r="F86" s="27"/>
      <c r="G86" s="27"/>
      <c r="H86" s="27"/>
      <c r="I86" s="27"/>
      <c r="J86" s="27"/>
      <c r="K86" s="27"/>
      <c r="L86" s="27"/>
      <c r="M86" s="34"/>
      <c r="N86" s="150" t="str">
        <f t="shared" si="2"/>
        <v/>
      </c>
      <c r="O86" s="134">
        <f t="shared" si="3"/>
        <v>0</v>
      </c>
      <c r="P86" s="149" t="b">
        <f t="shared" si="4"/>
        <v>1</v>
      </c>
      <c r="Q86" s="134" t="s">
        <v>3251</v>
      </c>
      <c r="R86" s="151" t="b">
        <f t="shared" si="5"/>
        <v>0</v>
      </c>
      <c r="S86" s="152" t="b">
        <f t="shared" si="6"/>
        <v>0</v>
      </c>
      <c r="T86" s="153" t="b">
        <f t="shared" si="7"/>
        <v>0</v>
      </c>
    </row>
    <row r="87" spans="1:20" ht="45.75" customHeight="1">
      <c r="A87" s="134" t="s">
        <v>3345</v>
      </c>
      <c r="B87" s="14">
        <v>47</v>
      </c>
      <c r="C87" s="29"/>
      <c r="D87" s="27"/>
      <c r="E87" s="27"/>
      <c r="F87" s="27"/>
      <c r="G87" s="27"/>
      <c r="H87" s="27"/>
      <c r="I87" s="27"/>
      <c r="J87" s="27"/>
      <c r="K87" s="27"/>
      <c r="L87" s="27"/>
      <c r="M87" s="34"/>
      <c r="N87" s="150" t="str">
        <f t="shared" si="2"/>
        <v/>
      </c>
      <c r="O87" s="134">
        <f t="shared" si="3"/>
        <v>0</v>
      </c>
      <c r="P87" s="149" t="b">
        <f t="shared" si="4"/>
        <v>1</v>
      </c>
      <c r="Q87" s="134" t="s">
        <v>3251</v>
      </c>
      <c r="R87" s="151" t="b">
        <f t="shared" si="5"/>
        <v>0</v>
      </c>
      <c r="S87" s="152" t="b">
        <f t="shared" si="6"/>
        <v>0</v>
      </c>
      <c r="T87" s="153" t="b">
        <f t="shared" si="7"/>
        <v>0</v>
      </c>
    </row>
    <row r="88" spans="1:20" ht="45.75" customHeight="1">
      <c r="A88" s="134" t="s">
        <v>3346</v>
      </c>
      <c r="B88" s="14">
        <v>48</v>
      </c>
      <c r="C88" s="29"/>
      <c r="D88" s="27"/>
      <c r="E88" s="27"/>
      <c r="F88" s="27"/>
      <c r="G88" s="27"/>
      <c r="H88" s="27"/>
      <c r="I88" s="27"/>
      <c r="J88" s="27"/>
      <c r="K88" s="27"/>
      <c r="L88" s="27"/>
      <c r="M88" s="34"/>
      <c r="N88" s="150" t="str">
        <f t="shared" si="2"/>
        <v/>
      </c>
      <c r="O88" s="134">
        <f t="shared" si="3"/>
        <v>0</v>
      </c>
      <c r="P88" s="149" t="b">
        <f t="shared" si="4"/>
        <v>1</v>
      </c>
      <c r="Q88" s="134" t="s">
        <v>3251</v>
      </c>
      <c r="R88" s="151" t="b">
        <f t="shared" si="5"/>
        <v>0</v>
      </c>
      <c r="S88" s="152" t="b">
        <f t="shared" si="6"/>
        <v>0</v>
      </c>
      <c r="T88" s="153" t="b">
        <f t="shared" si="7"/>
        <v>0</v>
      </c>
    </row>
    <row r="89" spans="1:20" ht="45.75" customHeight="1">
      <c r="A89" s="134" t="s">
        <v>3347</v>
      </c>
      <c r="B89" s="14">
        <v>49</v>
      </c>
      <c r="C89" s="29"/>
      <c r="D89" s="27"/>
      <c r="E89" s="27"/>
      <c r="F89" s="27"/>
      <c r="G89" s="27"/>
      <c r="H89" s="27"/>
      <c r="I89" s="27"/>
      <c r="J89" s="27"/>
      <c r="K89" s="27"/>
      <c r="L89" s="27"/>
      <c r="M89" s="34"/>
      <c r="N89" s="150" t="str">
        <f t="shared" si="2"/>
        <v/>
      </c>
      <c r="O89" s="134">
        <f t="shared" si="3"/>
        <v>0</v>
      </c>
      <c r="P89" s="149" t="b">
        <f t="shared" si="4"/>
        <v>1</v>
      </c>
      <c r="Q89" s="134" t="s">
        <v>3251</v>
      </c>
      <c r="R89" s="151" t="b">
        <f t="shared" si="5"/>
        <v>0</v>
      </c>
      <c r="S89" s="152" t="b">
        <f t="shared" si="6"/>
        <v>0</v>
      </c>
      <c r="T89" s="153" t="b">
        <f t="shared" si="7"/>
        <v>0</v>
      </c>
    </row>
    <row r="90" spans="1:20" ht="45.75" customHeight="1">
      <c r="A90" s="134" t="s">
        <v>3348</v>
      </c>
      <c r="B90" s="14">
        <v>50</v>
      </c>
      <c r="C90" s="29"/>
      <c r="D90" s="27"/>
      <c r="E90" s="27"/>
      <c r="F90" s="27"/>
      <c r="G90" s="27"/>
      <c r="H90" s="27"/>
      <c r="I90" s="27"/>
      <c r="J90" s="27"/>
      <c r="K90" s="27"/>
      <c r="L90" s="27"/>
      <c r="M90" s="34"/>
      <c r="N90" s="150" t="str">
        <f t="shared" si="2"/>
        <v/>
      </c>
      <c r="O90" s="134">
        <f t="shared" si="3"/>
        <v>0</v>
      </c>
      <c r="P90" s="149" t="b">
        <f t="shared" si="4"/>
        <v>1</v>
      </c>
      <c r="Q90" s="134" t="s">
        <v>3251</v>
      </c>
      <c r="R90" s="151" t="b">
        <f t="shared" si="5"/>
        <v>0</v>
      </c>
      <c r="S90" s="152" t="b">
        <f t="shared" si="6"/>
        <v>0</v>
      </c>
      <c r="T90" s="153" t="b">
        <f t="shared" si="7"/>
        <v>0</v>
      </c>
    </row>
    <row r="91" spans="1:20" ht="45.75" customHeight="1">
      <c r="A91" s="134" t="s">
        <v>3349</v>
      </c>
      <c r="B91" s="14">
        <v>51</v>
      </c>
      <c r="C91" s="29"/>
      <c r="D91" s="27"/>
      <c r="E91" s="27"/>
      <c r="F91" s="27"/>
      <c r="G91" s="27"/>
      <c r="H91" s="27"/>
      <c r="I91" s="27"/>
      <c r="J91" s="27"/>
      <c r="K91" s="27"/>
      <c r="L91" s="27"/>
      <c r="M91" s="34"/>
      <c r="N91" s="150" t="str">
        <f t="shared" si="2"/>
        <v/>
      </c>
      <c r="O91" s="134">
        <f t="shared" si="3"/>
        <v>0</v>
      </c>
      <c r="P91" s="149" t="b">
        <f t="shared" si="4"/>
        <v>1</v>
      </c>
      <c r="Q91" s="134" t="s">
        <v>3251</v>
      </c>
      <c r="R91" s="151" t="b">
        <f t="shared" si="5"/>
        <v>0</v>
      </c>
      <c r="S91" s="152" t="b">
        <f t="shared" si="6"/>
        <v>0</v>
      </c>
      <c r="T91" s="153" t="b">
        <f t="shared" si="7"/>
        <v>0</v>
      </c>
    </row>
    <row r="92" spans="1:20" ht="45.75" customHeight="1">
      <c r="A92" s="134" t="s">
        <v>3350</v>
      </c>
      <c r="B92" s="14">
        <v>52</v>
      </c>
      <c r="C92" s="29"/>
      <c r="D92" s="27"/>
      <c r="E92" s="27"/>
      <c r="F92" s="27"/>
      <c r="G92" s="27"/>
      <c r="H92" s="27"/>
      <c r="I92" s="27"/>
      <c r="J92" s="27"/>
      <c r="K92" s="27"/>
      <c r="L92" s="27"/>
      <c r="M92" s="34"/>
      <c r="N92" s="150" t="str">
        <f t="shared" si="2"/>
        <v/>
      </c>
      <c r="O92" s="134">
        <f t="shared" si="3"/>
        <v>0</v>
      </c>
      <c r="P92" s="149" t="b">
        <f t="shared" si="4"/>
        <v>1</v>
      </c>
      <c r="Q92" s="134" t="s">
        <v>3251</v>
      </c>
      <c r="R92" s="151" t="b">
        <f t="shared" si="5"/>
        <v>0</v>
      </c>
      <c r="S92" s="152" t="b">
        <f t="shared" si="6"/>
        <v>0</v>
      </c>
      <c r="T92" s="153" t="b">
        <f t="shared" si="7"/>
        <v>0</v>
      </c>
    </row>
    <row r="93" spans="1:20" ht="45.75" customHeight="1">
      <c r="A93" s="134" t="s">
        <v>3351</v>
      </c>
      <c r="B93" s="14">
        <v>53</v>
      </c>
      <c r="C93" s="29"/>
      <c r="D93" s="27"/>
      <c r="E93" s="27"/>
      <c r="F93" s="27"/>
      <c r="G93" s="27"/>
      <c r="H93" s="27"/>
      <c r="I93" s="27"/>
      <c r="J93" s="27"/>
      <c r="K93" s="27"/>
      <c r="L93" s="27"/>
      <c r="M93" s="34"/>
      <c r="N93" s="150" t="str">
        <f t="shared" si="2"/>
        <v/>
      </c>
      <c r="O93" s="134">
        <f t="shared" si="3"/>
        <v>0</v>
      </c>
      <c r="P93" s="149" t="b">
        <f t="shared" si="4"/>
        <v>1</v>
      </c>
      <c r="Q93" s="134" t="s">
        <v>3251</v>
      </c>
      <c r="R93" s="151" t="b">
        <f t="shared" si="5"/>
        <v>0</v>
      </c>
      <c r="S93" s="152" t="b">
        <f t="shared" si="6"/>
        <v>0</v>
      </c>
      <c r="T93" s="153" t="b">
        <f t="shared" si="7"/>
        <v>0</v>
      </c>
    </row>
    <row r="94" spans="1:20" ht="45.75" customHeight="1">
      <c r="A94" s="134" t="s">
        <v>3352</v>
      </c>
      <c r="B94" s="14">
        <v>54</v>
      </c>
      <c r="C94" s="29"/>
      <c r="D94" s="27"/>
      <c r="E94" s="27"/>
      <c r="F94" s="27"/>
      <c r="G94" s="27"/>
      <c r="H94" s="27"/>
      <c r="I94" s="27"/>
      <c r="J94" s="27"/>
      <c r="K94" s="27"/>
      <c r="L94" s="27"/>
      <c r="M94" s="34"/>
      <c r="N94" s="150" t="str">
        <f t="shared" si="2"/>
        <v/>
      </c>
      <c r="O94" s="134">
        <f t="shared" si="3"/>
        <v>0</v>
      </c>
      <c r="P94" s="149" t="b">
        <f t="shared" si="4"/>
        <v>1</v>
      </c>
      <c r="Q94" s="134" t="s">
        <v>3251</v>
      </c>
      <c r="R94" s="151" t="b">
        <f t="shared" si="5"/>
        <v>0</v>
      </c>
      <c r="S94" s="152" t="b">
        <f t="shared" si="6"/>
        <v>0</v>
      </c>
      <c r="T94" s="153" t="b">
        <f t="shared" si="7"/>
        <v>0</v>
      </c>
    </row>
    <row r="95" spans="1:20" ht="45.75" customHeight="1">
      <c r="A95" s="134" t="s">
        <v>3353</v>
      </c>
      <c r="B95" s="14">
        <v>55</v>
      </c>
      <c r="C95" s="29"/>
      <c r="D95" s="27"/>
      <c r="E95" s="27"/>
      <c r="F95" s="27"/>
      <c r="G95" s="27"/>
      <c r="H95" s="27"/>
      <c r="I95" s="27"/>
      <c r="J95" s="27"/>
      <c r="K95" s="27"/>
      <c r="L95" s="27"/>
      <c r="M95" s="34"/>
      <c r="N95" s="150" t="str">
        <f t="shared" si="2"/>
        <v/>
      </c>
      <c r="O95" s="134">
        <f t="shared" si="3"/>
        <v>0</v>
      </c>
      <c r="P95" s="149" t="b">
        <f t="shared" si="4"/>
        <v>1</v>
      </c>
      <c r="Q95" s="134" t="s">
        <v>3251</v>
      </c>
      <c r="R95" s="151" t="b">
        <f t="shared" si="5"/>
        <v>0</v>
      </c>
      <c r="S95" s="152" t="b">
        <f t="shared" si="6"/>
        <v>0</v>
      </c>
      <c r="T95" s="153" t="b">
        <f t="shared" si="7"/>
        <v>0</v>
      </c>
    </row>
    <row r="96" spans="1:20" ht="45.75" customHeight="1">
      <c r="A96" s="134" t="s">
        <v>3354</v>
      </c>
      <c r="B96" s="14">
        <v>56</v>
      </c>
      <c r="C96" s="29"/>
      <c r="D96" s="27"/>
      <c r="E96" s="27"/>
      <c r="F96" s="27"/>
      <c r="G96" s="27"/>
      <c r="H96" s="27"/>
      <c r="I96" s="27"/>
      <c r="J96" s="27"/>
      <c r="K96" s="27"/>
      <c r="L96" s="27"/>
      <c r="M96" s="34"/>
      <c r="N96" s="150" t="str">
        <f t="shared" si="2"/>
        <v/>
      </c>
      <c r="O96" s="134">
        <f t="shared" si="3"/>
        <v>0</v>
      </c>
      <c r="P96" s="149" t="b">
        <f t="shared" si="4"/>
        <v>1</v>
      </c>
      <c r="Q96" s="134" t="s">
        <v>3251</v>
      </c>
      <c r="R96" s="151" t="b">
        <f t="shared" si="5"/>
        <v>0</v>
      </c>
      <c r="S96" s="152" t="b">
        <f t="shared" si="6"/>
        <v>0</v>
      </c>
      <c r="T96" s="153" t="b">
        <f t="shared" si="7"/>
        <v>0</v>
      </c>
    </row>
    <row r="97" spans="1:20" ht="45.75" customHeight="1">
      <c r="A97" s="134" t="s">
        <v>3355</v>
      </c>
      <c r="B97" s="14">
        <v>57</v>
      </c>
      <c r="C97" s="29"/>
      <c r="D97" s="27"/>
      <c r="E97" s="27"/>
      <c r="F97" s="27"/>
      <c r="G97" s="27"/>
      <c r="H97" s="27"/>
      <c r="I97" s="27"/>
      <c r="J97" s="27"/>
      <c r="K97" s="27"/>
      <c r="L97" s="27"/>
      <c r="M97" s="34"/>
      <c r="N97" s="150" t="str">
        <f t="shared" si="2"/>
        <v/>
      </c>
      <c r="O97" s="134">
        <f t="shared" si="3"/>
        <v>0</v>
      </c>
      <c r="P97" s="149" t="b">
        <f t="shared" si="4"/>
        <v>1</v>
      </c>
      <c r="Q97" s="134" t="s">
        <v>3251</v>
      </c>
      <c r="R97" s="151" t="b">
        <f t="shared" si="5"/>
        <v>0</v>
      </c>
      <c r="S97" s="152" t="b">
        <f t="shared" si="6"/>
        <v>0</v>
      </c>
      <c r="T97" s="153" t="b">
        <f t="shared" si="7"/>
        <v>0</v>
      </c>
    </row>
    <row r="98" spans="1:20" ht="45.75" customHeight="1">
      <c r="A98" s="134" t="s">
        <v>3356</v>
      </c>
      <c r="B98" s="14">
        <v>58</v>
      </c>
      <c r="C98" s="29"/>
      <c r="D98" s="27"/>
      <c r="E98" s="27"/>
      <c r="F98" s="27"/>
      <c r="G98" s="27"/>
      <c r="H98" s="27"/>
      <c r="I98" s="27"/>
      <c r="J98" s="27"/>
      <c r="K98" s="27"/>
      <c r="L98" s="27"/>
      <c r="M98" s="34"/>
      <c r="N98" s="150" t="str">
        <f t="shared" si="2"/>
        <v/>
      </c>
      <c r="O98" s="134">
        <f t="shared" si="3"/>
        <v>0</v>
      </c>
      <c r="P98" s="149" t="b">
        <f t="shared" si="4"/>
        <v>1</v>
      </c>
      <c r="Q98" s="134" t="s">
        <v>3251</v>
      </c>
      <c r="R98" s="151" t="b">
        <f t="shared" si="5"/>
        <v>0</v>
      </c>
      <c r="S98" s="152" t="b">
        <f t="shared" si="6"/>
        <v>0</v>
      </c>
      <c r="T98" s="153" t="b">
        <f t="shared" si="7"/>
        <v>0</v>
      </c>
    </row>
    <row r="99" spans="1:20" ht="45.75" customHeight="1">
      <c r="A99" s="134" t="s">
        <v>3357</v>
      </c>
      <c r="B99" s="14">
        <v>59</v>
      </c>
      <c r="C99" s="29"/>
      <c r="D99" s="27"/>
      <c r="E99" s="27"/>
      <c r="F99" s="27"/>
      <c r="G99" s="27"/>
      <c r="H99" s="27"/>
      <c r="I99" s="27"/>
      <c r="J99" s="27"/>
      <c r="K99" s="27"/>
      <c r="L99" s="27"/>
      <c r="M99" s="34"/>
      <c r="N99" s="150" t="str">
        <f t="shared" si="2"/>
        <v/>
      </c>
      <c r="O99" s="134">
        <f t="shared" si="3"/>
        <v>0</v>
      </c>
      <c r="P99" s="149" t="b">
        <f t="shared" si="4"/>
        <v>1</v>
      </c>
      <c r="Q99" s="134" t="s">
        <v>3251</v>
      </c>
      <c r="R99" s="151" t="b">
        <f t="shared" si="5"/>
        <v>0</v>
      </c>
      <c r="S99" s="152" t="b">
        <f t="shared" si="6"/>
        <v>0</v>
      </c>
      <c r="T99" s="153" t="b">
        <f t="shared" si="7"/>
        <v>0</v>
      </c>
    </row>
    <row r="100" spans="1:20" ht="45.75" customHeight="1">
      <c r="A100" s="134" t="s">
        <v>3358</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3251</v>
      </c>
      <c r="R100" s="151" t="b">
        <f t="shared" si="5"/>
        <v>0</v>
      </c>
      <c r="S100" s="152" t="b">
        <f t="shared" si="6"/>
        <v>0</v>
      </c>
      <c r="T100" s="153" t="b">
        <f t="shared" si="7"/>
        <v>0</v>
      </c>
    </row>
    <row r="101" spans="1:20" ht="45.75" customHeight="1">
      <c r="A101" s="134" t="s">
        <v>3359</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3251</v>
      </c>
      <c r="R101" s="151" t="b">
        <f t="shared" si="5"/>
        <v>0</v>
      </c>
      <c r="S101" s="152" t="b">
        <f t="shared" si="6"/>
        <v>0</v>
      </c>
      <c r="T101" s="153" t="b">
        <f t="shared" si="7"/>
        <v>0</v>
      </c>
    </row>
    <row r="102" spans="1:20" ht="45.75" customHeight="1">
      <c r="A102" s="134" t="s">
        <v>3360</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3251</v>
      </c>
      <c r="R102" s="151" t="b">
        <f t="shared" si="5"/>
        <v>0</v>
      </c>
      <c r="S102" s="152" t="b">
        <f t="shared" si="6"/>
        <v>0</v>
      </c>
      <c r="T102" s="153" t="b">
        <f t="shared" si="7"/>
        <v>0</v>
      </c>
    </row>
    <row r="103" spans="1:20" ht="45.75" customHeight="1">
      <c r="A103" s="134" t="s">
        <v>3361</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3251</v>
      </c>
      <c r="R103" s="151" t="b">
        <f t="shared" si="5"/>
        <v>0</v>
      </c>
      <c r="S103" s="152" t="b">
        <f t="shared" si="6"/>
        <v>0</v>
      </c>
      <c r="T103" s="153" t="b">
        <f t="shared" si="7"/>
        <v>0</v>
      </c>
    </row>
    <row r="104" spans="1:20" ht="45.75" customHeight="1">
      <c r="A104" s="134" t="s">
        <v>3362</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3251</v>
      </c>
      <c r="R104" s="151" t="b">
        <f t="shared" si="5"/>
        <v>0</v>
      </c>
      <c r="S104" s="152" t="b">
        <f t="shared" si="6"/>
        <v>0</v>
      </c>
      <c r="T104" s="153" t="b">
        <f t="shared" si="7"/>
        <v>0</v>
      </c>
    </row>
    <row r="105" spans="1:20" ht="45.75" customHeight="1">
      <c r="A105" s="134" t="s">
        <v>3363</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3251</v>
      </c>
      <c r="R105" s="151" t="b">
        <f t="shared" si="5"/>
        <v>0</v>
      </c>
      <c r="S105" s="152" t="b">
        <f t="shared" si="6"/>
        <v>0</v>
      </c>
      <c r="T105" s="153" t="b">
        <f t="shared" si="7"/>
        <v>0</v>
      </c>
    </row>
    <row r="106" spans="1:20" ht="45.75" customHeight="1">
      <c r="A106" s="134" t="s">
        <v>3364</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3251</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3365</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3251</v>
      </c>
      <c r="R107" s="151" t="b">
        <f t="shared" si="11"/>
        <v>0</v>
      </c>
      <c r="S107" s="152" t="b">
        <f t="shared" si="12"/>
        <v>0</v>
      </c>
      <c r="T107" s="153" t="b">
        <f t="shared" si="13"/>
        <v>0</v>
      </c>
    </row>
    <row r="108" spans="1:20" ht="45.75" customHeight="1">
      <c r="A108" s="134" t="s">
        <v>3366</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3251</v>
      </c>
      <c r="R108" s="151" t="b">
        <f t="shared" si="11"/>
        <v>0</v>
      </c>
      <c r="S108" s="152" t="b">
        <f t="shared" si="12"/>
        <v>0</v>
      </c>
      <c r="T108" s="153" t="b">
        <f t="shared" si="13"/>
        <v>0</v>
      </c>
    </row>
    <row r="109" spans="1:20" ht="45.75" customHeight="1">
      <c r="A109" s="134" t="s">
        <v>3367</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3251</v>
      </c>
      <c r="R109" s="151" t="b">
        <f t="shared" si="11"/>
        <v>0</v>
      </c>
      <c r="S109" s="152" t="b">
        <f t="shared" si="12"/>
        <v>0</v>
      </c>
      <c r="T109" s="153" t="b">
        <f t="shared" si="13"/>
        <v>0</v>
      </c>
    </row>
    <row r="110" spans="1:20" ht="45.75" customHeight="1">
      <c r="A110" s="134" t="s">
        <v>3368</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3251</v>
      </c>
      <c r="R110" s="151" t="b">
        <f t="shared" si="11"/>
        <v>0</v>
      </c>
      <c r="S110" s="152" t="b">
        <f t="shared" si="12"/>
        <v>0</v>
      </c>
      <c r="T110" s="153" t="b">
        <f t="shared" si="13"/>
        <v>0</v>
      </c>
    </row>
    <row r="111" spans="1:20" ht="45.75" customHeight="1">
      <c r="A111" s="134" t="s">
        <v>3369</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3251</v>
      </c>
      <c r="R111" s="151" t="b">
        <f t="shared" si="11"/>
        <v>0</v>
      </c>
      <c r="S111" s="152" t="b">
        <f t="shared" si="12"/>
        <v>0</v>
      </c>
      <c r="T111" s="153" t="b">
        <f t="shared" si="13"/>
        <v>0</v>
      </c>
    </row>
    <row r="112" spans="1:20" ht="45.75" customHeight="1">
      <c r="A112" s="134" t="s">
        <v>3370</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3251</v>
      </c>
      <c r="R112" s="151" t="b">
        <f t="shared" si="11"/>
        <v>0</v>
      </c>
      <c r="S112" s="152" t="b">
        <f t="shared" si="12"/>
        <v>0</v>
      </c>
      <c r="T112" s="153" t="b">
        <f t="shared" si="13"/>
        <v>0</v>
      </c>
    </row>
    <row r="113" spans="1:20" ht="45.75" customHeight="1">
      <c r="A113" s="134" t="s">
        <v>3371</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3251</v>
      </c>
      <c r="R113" s="151" t="b">
        <f t="shared" si="11"/>
        <v>0</v>
      </c>
      <c r="S113" s="152" t="b">
        <f t="shared" si="12"/>
        <v>0</v>
      </c>
      <c r="T113" s="153" t="b">
        <f t="shared" si="13"/>
        <v>0</v>
      </c>
    </row>
    <row r="114" spans="1:20" ht="45.75" customHeight="1">
      <c r="A114" s="134" t="s">
        <v>3372</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3251</v>
      </c>
      <c r="R114" s="151" t="b">
        <f t="shared" si="11"/>
        <v>0</v>
      </c>
      <c r="S114" s="152" t="b">
        <f t="shared" si="12"/>
        <v>0</v>
      </c>
      <c r="T114" s="153" t="b">
        <f t="shared" si="13"/>
        <v>0</v>
      </c>
    </row>
    <row r="115" spans="1:20" ht="45.75" customHeight="1">
      <c r="A115" s="134" t="s">
        <v>3373</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3251</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pageSetUpPr fitToPage="1"/>
  </sheetPr>
  <dimension ref="A1:G30"/>
  <sheetViews>
    <sheetView showGridLines="0" topLeftCell="B1" workbookViewId="0">
      <selection activeCell="C7" sqref="C7"/>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3374</v>
      </c>
      <c r="B1" s="10" t="s">
        <v>3066</v>
      </c>
      <c r="F1" s="6" t="s">
        <v>3119</v>
      </c>
      <c r="G1" s="35" t="s">
        <v>3375</v>
      </c>
    </row>
    <row r="2" spans="1:7">
      <c r="B2" s="10" t="s">
        <v>3376</v>
      </c>
    </row>
    <row r="3" spans="1:7" ht="18.899999999999999" customHeight="1">
      <c r="B3" t="s">
        <v>3377</v>
      </c>
    </row>
    <row r="4" spans="1:7" ht="30.9" customHeight="1">
      <c r="B4" s="21" t="s">
        <v>3378</v>
      </c>
    </row>
    <row r="5" spans="1:7" ht="18.899999999999999" customHeight="1">
      <c r="B5" t="s">
        <v>3379</v>
      </c>
    </row>
    <row r="6" spans="1:7" ht="44.1" customHeight="1">
      <c r="B6" s="21" t="s">
        <v>3380</v>
      </c>
    </row>
    <row r="7" spans="1:7" ht="32.1" customHeight="1">
      <c r="B7" s="21" t="s">
        <v>3381</v>
      </c>
    </row>
    <row r="8" spans="1:7" ht="33.6" customHeight="1">
      <c r="B8" s="21" t="s">
        <v>3382</v>
      </c>
    </row>
    <row r="9" spans="1:7" ht="18.899999999999999" customHeight="1">
      <c r="B9" s="21" t="s">
        <v>3383</v>
      </c>
    </row>
    <row r="10" spans="1:7">
      <c r="B10" s="21"/>
    </row>
    <row r="11" spans="1:7">
      <c r="B11" s="169" t="s">
        <v>3384</v>
      </c>
    </row>
    <row r="12" spans="1:7" ht="43.2">
      <c r="B12" s="21" t="s">
        <v>3385</v>
      </c>
    </row>
    <row r="13" spans="1:7">
      <c r="B13" s="21"/>
    </row>
    <row r="14" spans="1:7" s="6" customFormat="1" hidden="1">
      <c r="A14" s="6" t="s">
        <v>3069</v>
      </c>
      <c r="C14" s="6" t="s">
        <v>3197</v>
      </c>
    </row>
    <row r="15" spans="1:7">
      <c r="B15" s="157" t="s">
        <v>3386</v>
      </c>
      <c r="C15" s="157" t="s">
        <v>1796</v>
      </c>
      <c r="D15" s="157" t="s">
        <v>3387</v>
      </c>
    </row>
    <row r="16" spans="1:7">
      <c r="A16" s="6" t="s">
        <v>3200</v>
      </c>
      <c r="B16" s="158" t="s">
        <v>1797</v>
      </c>
      <c r="C16" s="159">
        <v>41426395.776945278</v>
      </c>
      <c r="D16" s="91" t="str">
        <f>IF(C16=0, "No", "Yes")</f>
        <v>Yes</v>
      </c>
      <c r="E16" s="160" t="str">
        <f>IF(F16=1,"Information required","")</f>
        <v/>
      </c>
      <c r="F16" s="6">
        <f>IF(D16="No",1,0)</f>
        <v>0</v>
      </c>
      <c r="G16" s="6" t="s">
        <v>3388</v>
      </c>
    </row>
    <row r="17" spans="1:7">
      <c r="A17" s="6" t="s">
        <v>3203</v>
      </c>
      <c r="B17" s="91" t="s">
        <v>1800</v>
      </c>
      <c r="C17" s="159">
        <v>34609484.651051655</v>
      </c>
      <c r="D17" s="91" t="str">
        <f t="shared" ref="D17:D20" si="0">IF(C17=0, "No", "Yes")</f>
        <v>Yes</v>
      </c>
      <c r="E17" s="160" t="str">
        <f t="shared" ref="E17:E20" si="1">IF(F17=1,"Information required","")</f>
        <v/>
      </c>
      <c r="F17" s="6">
        <f t="shared" ref="F17:F20" si="2">IF(D17="No",1,0)</f>
        <v>0</v>
      </c>
      <c r="G17" s="6" t="s">
        <v>3388</v>
      </c>
    </row>
    <row r="18" spans="1:7">
      <c r="A18" s="6" t="s">
        <v>3205</v>
      </c>
      <c r="B18" s="91" t="s">
        <v>1802</v>
      </c>
      <c r="C18" s="161">
        <f>C16-C17</f>
        <v>6816911.1258936226</v>
      </c>
      <c r="D18" s="91" t="str">
        <f t="shared" si="0"/>
        <v>Yes</v>
      </c>
      <c r="E18" s="160" t="str">
        <f t="shared" si="1"/>
        <v/>
      </c>
      <c r="F18" s="6">
        <f t="shared" si="2"/>
        <v>0</v>
      </c>
      <c r="G18" s="6" t="s">
        <v>3389</v>
      </c>
    </row>
    <row r="19" spans="1:7">
      <c r="A19" s="6" t="s">
        <v>3209</v>
      </c>
      <c r="B19" s="158" t="s">
        <v>1805</v>
      </c>
      <c r="C19" s="159">
        <v>244763950</v>
      </c>
      <c r="D19" s="91" t="str">
        <f t="shared" si="0"/>
        <v>Yes</v>
      </c>
      <c r="E19" s="160" t="str">
        <f t="shared" si="1"/>
        <v/>
      </c>
      <c r="F19" s="6">
        <f t="shared" si="2"/>
        <v>0</v>
      </c>
      <c r="G19" s="6" t="s">
        <v>3388</v>
      </c>
    </row>
    <row r="20" spans="1:7">
      <c r="A20" s="6" t="s">
        <v>3390</v>
      </c>
      <c r="B20" s="158" t="s">
        <v>1808</v>
      </c>
      <c r="C20" s="159">
        <v>7192550.5</v>
      </c>
      <c r="D20" s="91" t="str">
        <f t="shared" si="0"/>
        <v>Yes</v>
      </c>
      <c r="E20" s="160" t="str">
        <f t="shared" si="1"/>
        <v/>
      </c>
      <c r="F20" s="6">
        <f t="shared" si="2"/>
        <v>0</v>
      </c>
      <c r="G20" s="6" t="s">
        <v>3388</v>
      </c>
    </row>
    <row r="21" spans="1:7">
      <c r="B21" s="21"/>
      <c r="C21" s="163"/>
      <c r="E21" s="160"/>
    </row>
    <row r="22" spans="1:7" hidden="1">
      <c r="A22" s="6" t="s">
        <v>3069</v>
      </c>
      <c r="B22" s="6" t="s">
        <v>3230</v>
      </c>
      <c r="C22" s="6"/>
      <c r="D22" s="6"/>
    </row>
    <row r="23" spans="1:7">
      <c r="B23" s="162" t="s">
        <v>1811</v>
      </c>
      <c r="C23" s="157" t="s">
        <v>3387</v>
      </c>
    </row>
    <row r="24" spans="1:7" ht="66.599999999999994" customHeight="1">
      <c r="A24" s="6" t="s">
        <v>3245</v>
      </c>
      <c r="B24" s="55" t="s">
        <v>3534</v>
      </c>
      <c r="C24" s="91" t="str">
        <f>IF(B24="", "No", "Yes")</f>
        <v>Yes</v>
      </c>
      <c r="D24" s="160" t="str">
        <f>IF(F24=1,"Information required","")</f>
        <v/>
      </c>
      <c r="F24" s="6">
        <f>IF(C24="No",1,0)</f>
        <v>0</v>
      </c>
      <c r="G24" s="6" t="s">
        <v>3388</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7" sqref="C17"/>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3391</v>
      </c>
      <c r="B1" s="134" t="s">
        <v>3070</v>
      </c>
      <c r="C1" s="134" t="s">
        <v>3118</v>
      </c>
      <c r="D1" s="32"/>
    </row>
    <row r="2" spans="1:4">
      <c r="B2" s="1" t="s">
        <v>3066</v>
      </c>
    </row>
    <row r="3" spans="1:4"/>
    <row r="4" spans="1:4">
      <c r="C4" s="1" t="s">
        <v>1813</v>
      </c>
    </row>
    <row r="5" spans="1:4" ht="86.4">
      <c r="C5" s="12" t="s">
        <v>3392</v>
      </c>
    </row>
    <row r="6" spans="1:4">
      <c r="C6" s="3" t="s">
        <v>3393</v>
      </c>
    </row>
    <row r="7" spans="1:4"/>
    <row r="8" spans="1:4">
      <c r="C8" s="89" t="s">
        <v>1814</v>
      </c>
    </row>
    <row r="9" spans="1:4" ht="41.4">
      <c r="A9" s="134" t="s">
        <v>3072</v>
      </c>
      <c r="B9" t="s">
        <v>3394</v>
      </c>
      <c r="C9" s="172" t="s">
        <v>3395</v>
      </c>
    </row>
    <row r="10" spans="1:4">
      <c r="A10" s="134" t="s">
        <v>3073</v>
      </c>
    </row>
    <row r="11" spans="1:4" ht="69">
      <c r="A11" s="134" t="s">
        <v>3075</v>
      </c>
      <c r="B11" t="s">
        <v>3396</v>
      </c>
      <c r="C11" s="172" t="s">
        <v>3397</v>
      </c>
    </row>
    <row r="12" spans="1:4">
      <c r="A12" s="134" t="s">
        <v>3076</v>
      </c>
    </row>
    <row r="13" spans="1:4" ht="55.2">
      <c r="A13" s="134" t="s">
        <v>3077</v>
      </c>
      <c r="B13" t="s">
        <v>3398</v>
      </c>
      <c r="C13" s="172" t="s">
        <v>3399</v>
      </c>
    </row>
    <row r="14" spans="1:4">
      <c r="A14" s="134" t="s">
        <v>3079</v>
      </c>
    </row>
    <row r="15" spans="1:4" ht="28.8">
      <c r="A15" s="134" t="s">
        <v>3083</v>
      </c>
      <c r="B15" t="s">
        <v>3400</v>
      </c>
      <c r="C15" s="173" t="s">
        <v>3401</v>
      </c>
    </row>
    <row r="16" spans="1:4">
      <c r="A16" s="134" t="s">
        <v>3084</v>
      </c>
      <c r="C16" s="3"/>
    </row>
    <row r="17" spans="1:3" ht="41.4">
      <c r="A17" s="134" t="s">
        <v>3129</v>
      </c>
      <c r="B17" t="s">
        <v>3402</v>
      </c>
      <c r="C17" s="57" t="s">
        <v>3532</v>
      </c>
    </row>
    <row r="18" spans="1:3">
      <c r="A18" s="134" t="s">
        <v>3131</v>
      </c>
    </row>
    <row r="19" spans="1:3">
      <c r="A19" s="134" t="s">
        <v>3133</v>
      </c>
      <c r="B19" t="s">
        <v>3403</v>
      </c>
      <c r="C19" s="57"/>
    </row>
    <row r="20" spans="1:3">
      <c r="A20" s="134" t="s">
        <v>3135</v>
      </c>
    </row>
    <row r="21" spans="1:3">
      <c r="A21" s="134" t="s">
        <v>3137</v>
      </c>
      <c r="B21" t="s">
        <v>3404</v>
      </c>
      <c r="C21" s="57"/>
    </row>
    <row r="22" spans="1:3">
      <c r="A22" s="134" t="s">
        <v>3140</v>
      </c>
    </row>
    <row r="23" spans="1:3">
      <c r="A23" s="134" t="s">
        <v>3160</v>
      </c>
      <c r="B23" t="s">
        <v>3405</v>
      </c>
      <c r="C23" s="57"/>
    </row>
    <row r="24" spans="1:3">
      <c r="A24" s="134" t="s">
        <v>3406</v>
      </c>
    </row>
    <row r="25" spans="1:3">
      <c r="A25" s="134" t="s">
        <v>3162</v>
      </c>
      <c r="B25" t="s">
        <v>3407</v>
      </c>
      <c r="C25" s="57"/>
    </row>
    <row r="26" spans="1:3">
      <c r="A26" s="134" t="s">
        <v>3163</v>
      </c>
    </row>
    <row r="27" spans="1:3">
      <c r="A27" s="134" t="s">
        <v>3165</v>
      </c>
      <c r="B27" t="s">
        <v>3408</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C44" sqref="C44"/>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3409</v>
      </c>
      <c r="D5" s="135" t="s">
        <v>3410</v>
      </c>
      <c r="E5" s="135" t="s">
        <v>3411</v>
      </c>
      <c r="F5" s="135" t="s">
        <v>3412</v>
      </c>
      <c r="G5" s="135" t="s">
        <v>3413</v>
      </c>
      <c r="H5" s="135" t="s">
        <v>3414</v>
      </c>
    </row>
    <row r="6" spans="1:8" ht="22.2">
      <c r="A6" s="44" t="s">
        <v>3415</v>
      </c>
    </row>
    <row r="7" spans="1:8" ht="28.8">
      <c r="A7" s="60">
        <v>7</v>
      </c>
      <c r="B7" s="61" t="s">
        <v>3416</v>
      </c>
      <c r="C7" s="61" t="s">
        <v>1846</v>
      </c>
      <c r="D7" s="61" t="s">
        <v>1849</v>
      </c>
      <c r="E7" s="61" t="s">
        <v>1852</v>
      </c>
      <c r="F7" s="61" t="s">
        <v>1855</v>
      </c>
      <c r="G7" s="61" t="s">
        <v>3417</v>
      </c>
      <c r="H7" s="61" t="s">
        <v>1861</v>
      </c>
    </row>
    <row r="8" spans="1:8" ht="28.8">
      <c r="A8" s="62" t="s">
        <v>3418</v>
      </c>
      <c r="B8" s="63" t="s">
        <v>3419</v>
      </c>
      <c r="C8" s="97"/>
      <c r="D8" s="97"/>
      <c r="E8" s="98">
        <v>7192550.5</v>
      </c>
      <c r="F8" s="98"/>
      <c r="G8" s="64">
        <f>+E8-F8</f>
        <v>7192550.5</v>
      </c>
      <c r="H8" s="65">
        <f>IFERROR(G8/IE_Expenses,0)</f>
        <v>2.8436923531168588E-2</v>
      </c>
    </row>
    <row r="9" spans="1:8">
      <c r="A9" s="62" t="s">
        <v>3420</v>
      </c>
      <c r="B9" s="63" t="s">
        <v>3325</v>
      </c>
      <c r="C9" s="97"/>
      <c r="D9" s="97"/>
      <c r="E9" s="98">
        <v>48962446</v>
      </c>
      <c r="F9" s="98">
        <v>27446415</v>
      </c>
      <c r="G9" s="64">
        <f t="shared" ref="G9:G10" si="0">+E9-F9</f>
        <v>21516031</v>
      </c>
      <c r="H9" s="65">
        <f>IFERROR(G9/IE_Expenses,0)</f>
        <v>8.5067143879108367E-2</v>
      </c>
    </row>
    <row r="10" spans="1:8" ht="28.8">
      <c r="A10" s="62" t="s">
        <v>3421</v>
      </c>
      <c r="B10" s="63" t="s">
        <v>3422</v>
      </c>
      <c r="C10" s="97"/>
      <c r="D10" s="97"/>
      <c r="E10" s="98">
        <v>3072351</v>
      </c>
      <c r="F10" s="98">
        <v>3020935</v>
      </c>
      <c r="G10" s="64">
        <f t="shared" si="0"/>
        <v>51416</v>
      </c>
      <c r="H10" s="65">
        <f>IFERROR(G10/IE_Expenses,0)</f>
        <v>2.0328155642126725E-4</v>
      </c>
    </row>
    <row r="11" spans="1:8" ht="15" thickBot="1">
      <c r="A11" s="66" t="s">
        <v>3423</v>
      </c>
      <c r="B11" s="67" t="s">
        <v>3424</v>
      </c>
      <c r="C11" s="68">
        <f>SUM(C8:C10)</f>
        <v>0</v>
      </c>
      <c r="D11" s="68">
        <f>SUM(D8:D10)</f>
        <v>0</v>
      </c>
      <c r="E11" s="69">
        <f>SUM(E8:E10)</f>
        <v>59227347.5</v>
      </c>
      <c r="F11" s="69">
        <f t="shared" ref="F11" si="1">SUM(F8:F10)</f>
        <v>30467350</v>
      </c>
      <c r="G11" s="69">
        <f>SUM(G8:G10)</f>
        <v>28759997.5</v>
      </c>
      <c r="H11" s="70">
        <f>IFERROR(G11/IE_Expenses,0)</f>
        <v>0.11370734896669821</v>
      </c>
    </row>
    <row r="12" spans="1:8" ht="28.8">
      <c r="A12" s="71"/>
      <c r="B12" s="72" t="s">
        <v>3425</v>
      </c>
      <c r="C12" s="72" t="s">
        <v>1846</v>
      </c>
      <c r="D12" s="72" t="s">
        <v>1849</v>
      </c>
      <c r="E12" s="72" t="s">
        <v>1852</v>
      </c>
      <c r="F12" s="72" t="s">
        <v>1855</v>
      </c>
      <c r="G12" s="72" t="s">
        <v>3417</v>
      </c>
      <c r="H12" s="72" t="s">
        <v>1861</v>
      </c>
    </row>
    <row r="13" spans="1:8" ht="43.2">
      <c r="A13" s="62" t="s">
        <v>3426</v>
      </c>
      <c r="B13" s="63" t="s">
        <v>3427</v>
      </c>
      <c r="C13" s="97"/>
      <c r="D13" s="97"/>
      <c r="E13" s="98">
        <v>1101894.547541379</v>
      </c>
      <c r="F13" s="98">
        <v>114609.2802663826</v>
      </c>
      <c r="G13" s="64">
        <f>+E13-F13</f>
        <v>987285.26727499638</v>
      </c>
      <c r="H13" s="65">
        <f t="shared" ref="H13:H19" si="2">IFERROR(G13/IE_Expenses,0)</f>
        <v>3.9033936082824043E-3</v>
      </c>
    </row>
    <row r="14" spans="1:8" ht="28.8">
      <c r="A14" s="62" t="s">
        <v>3428</v>
      </c>
      <c r="B14" s="63" t="s">
        <v>3429</v>
      </c>
      <c r="C14" s="97"/>
      <c r="D14" s="97"/>
      <c r="E14" s="98">
        <v>57398</v>
      </c>
      <c r="F14" s="98"/>
      <c r="G14" s="64">
        <f t="shared" ref="G14:G17" si="3">+E14-F14</f>
        <v>57398</v>
      </c>
      <c r="H14" s="65">
        <f t="shared" si="2"/>
        <v>2.2693237076917494E-4</v>
      </c>
    </row>
    <row r="15" spans="1:8" ht="28.8">
      <c r="A15" s="62" t="s">
        <v>3430</v>
      </c>
      <c r="B15" s="63" t="s">
        <v>3431</v>
      </c>
      <c r="C15" s="97"/>
      <c r="D15" s="97"/>
      <c r="E15" s="98">
        <v>249972</v>
      </c>
      <c r="F15" s="98">
        <v>205928</v>
      </c>
      <c r="G15" s="64">
        <f t="shared" si="3"/>
        <v>44044</v>
      </c>
      <c r="H15" s="65">
        <f t="shared" si="2"/>
        <v>1.7413514997312695E-4</v>
      </c>
    </row>
    <row r="16" spans="1:8">
      <c r="A16" s="62" t="s">
        <v>3432</v>
      </c>
      <c r="B16" s="63" t="s">
        <v>3433</v>
      </c>
      <c r="C16" s="97"/>
      <c r="D16" s="97"/>
      <c r="E16" s="98">
        <v>13803</v>
      </c>
      <c r="F16" s="98">
        <v>1939</v>
      </c>
      <c r="G16" s="64">
        <f t="shared" si="3"/>
        <v>11864</v>
      </c>
      <c r="H16" s="65">
        <f t="shared" si="2"/>
        <v>4.6906262357669106E-5</v>
      </c>
    </row>
    <row r="17" spans="1:8" ht="28.8">
      <c r="A17" s="62" t="s">
        <v>3434</v>
      </c>
      <c r="B17" s="63" t="s">
        <v>3435</v>
      </c>
      <c r="C17" s="97"/>
      <c r="D17" s="97"/>
      <c r="E17" s="98">
        <v>19826783.838006239</v>
      </c>
      <c r="F17" s="98"/>
      <c r="G17" s="64">
        <f t="shared" si="3"/>
        <v>19826783.838006239</v>
      </c>
      <c r="H17" s="65">
        <f t="shared" si="2"/>
        <v>7.8388429232494464E-2</v>
      </c>
    </row>
    <row r="18" spans="1:8" ht="15" thickBot="1">
      <c r="A18" s="66" t="s">
        <v>3436</v>
      </c>
      <c r="B18" s="67" t="s">
        <v>3437</v>
      </c>
      <c r="C18" s="68">
        <f>SUM(C13:C17)</f>
        <v>0</v>
      </c>
      <c r="D18" s="68">
        <f>SUM(D13:D17)</f>
        <v>0</v>
      </c>
      <c r="E18" s="69">
        <f>SUM(E13:E17)</f>
        <v>21249851.385547619</v>
      </c>
      <c r="F18" s="69">
        <f t="shared" ref="F18" si="4">SUM(F13:F17)</f>
        <v>322476.28026638262</v>
      </c>
      <c r="G18" s="69">
        <f>SUM(G13:G17)</f>
        <v>20927375.105281234</v>
      </c>
      <c r="H18" s="70">
        <f t="shared" si="2"/>
        <v>8.273979662387683E-2</v>
      </c>
    </row>
    <row r="19" spans="1:8" ht="15" thickBot="1">
      <c r="A19" s="73" t="s">
        <v>3438</v>
      </c>
      <c r="B19" s="74" t="s">
        <v>3439</v>
      </c>
      <c r="C19" s="75">
        <f>SUM(C11,C18)</f>
        <v>0</v>
      </c>
      <c r="D19" s="75">
        <f>SUM(D11,D18)</f>
        <v>0</v>
      </c>
      <c r="E19" s="76">
        <f>SUM(E11,E18)</f>
        <v>80477198.885547623</v>
      </c>
      <c r="F19" s="76">
        <f t="shared" ref="F19" si="5">SUM(F11,F18)</f>
        <v>30789826.280266382</v>
      </c>
      <c r="G19" s="76">
        <f>SUM(G11,G18)</f>
        <v>49687372.605281234</v>
      </c>
      <c r="H19" s="77">
        <f t="shared" si="2"/>
        <v>0.19644714559057505</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3440</v>
      </c>
    </row>
    <row r="23" spans="1:8" ht="28.8">
      <c r="A23" s="78" t="s">
        <v>3441</v>
      </c>
      <c r="B23" s="61" t="s">
        <v>3442</v>
      </c>
      <c r="C23" s="61" t="s">
        <v>1846</v>
      </c>
      <c r="D23" s="61" t="s">
        <v>1849</v>
      </c>
      <c r="E23" s="61" t="s">
        <v>1852</v>
      </c>
      <c r="F23" s="61" t="s">
        <v>1855</v>
      </c>
      <c r="G23" s="61" t="s">
        <v>3417</v>
      </c>
      <c r="H23" s="61" t="s">
        <v>1861</v>
      </c>
    </row>
    <row r="24" spans="1:8">
      <c r="A24" s="60">
        <v>1</v>
      </c>
      <c r="B24" s="63" t="s">
        <v>3443</v>
      </c>
      <c r="C24" s="97"/>
      <c r="D24" s="97"/>
      <c r="E24" s="98"/>
      <c r="F24" s="98"/>
      <c r="G24" s="64">
        <f>+E24-F24</f>
        <v>0</v>
      </c>
      <c r="H24" s="65">
        <f t="shared" ref="H24:H33" si="6">IFERROR(G24/IE_Expenses,0)</f>
        <v>0</v>
      </c>
    </row>
    <row r="25" spans="1:8">
      <c r="A25" s="60">
        <v>2</v>
      </c>
      <c r="B25" s="63" t="s">
        <v>3444</v>
      </c>
      <c r="C25" s="97"/>
      <c r="D25" s="97"/>
      <c r="E25" s="98"/>
      <c r="F25" s="98"/>
      <c r="G25" s="64">
        <f t="shared" ref="G25:G32" si="7">+E25-F25</f>
        <v>0</v>
      </c>
      <c r="H25" s="65">
        <f t="shared" si="6"/>
        <v>0</v>
      </c>
    </row>
    <row r="26" spans="1:8">
      <c r="A26" s="60">
        <v>3</v>
      </c>
      <c r="B26" s="63" t="s">
        <v>3445</v>
      </c>
      <c r="C26" s="97"/>
      <c r="D26" s="97"/>
      <c r="E26" s="98">
        <v>16495.850143726759</v>
      </c>
      <c r="F26" s="98"/>
      <c r="G26" s="64">
        <f t="shared" si="7"/>
        <v>16495.850143726759</v>
      </c>
      <c r="H26" s="65">
        <f t="shared" si="6"/>
        <v>6.5219038659342627E-5</v>
      </c>
    </row>
    <row r="27" spans="1:8">
      <c r="A27" s="60">
        <v>4</v>
      </c>
      <c r="B27" s="63" t="s">
        <v>3446</v>
      </c>
      <c r="C27" s="97"/>
      <c r="D27" s="97"/>
      <c r="E27" s="98"/>
      <c r="F27" s="98"/>
      <c r="G27" s="64">
        <f t="shared" si="7"/>
        <v>0</v>
      </c>
      <c r="H27" s="65">
        <f t="shared" si="6"/>
        <v>0</v>
      </c>
    </row>
    <row r="28" spans="1:8" ht="28.8">
      <c r="A28" s="60">
        <v>5</v>
      </c>
      <c r="B28" s="63" t="s">
        <v>3447</v>
      </c>
      <c r="C28" s="97"/>
      <c r="D28" s="97"/>
      <c r="E28" s="98"/>
      <c r="F28" s="98"/>
      <c r="G28" s="64">
        <f t="shared" si="7"/>
        <v>0</v>
      </c>
      <c r="H28" s="65">
        <f t="shared" si="6"/>
        <v>0</v>
      </c>
    </row>
    <row r="29" spans="1:8">
      <c r="A29" s="60">
        <v>6</v>
      </c>
      <c r="B29" s="63" t="s">
        <v>3448</v>
      </c>
      <c r="C29" s="97"/>
      <c r="D29" s="97"/>
      <c r="E29" s="98"/>
      <c r="F29" s="98"/>
      <c r="G29" s="64">
        <f t="shared" si="7"/>
        <v>0</v>
      </c>
      <c r="H29" s="65">
        <f t="shared" si="6"/>
        <v>0</v>
      </c>
    </row>
    <row r="30" spans="1:8">
      <c r="A30" s="60">
        <v>7</v>
      </c>
      <c r="B30" s="63" t="s">
        <v>3449</v>
      </c>
      <c r="C30" s="97"/>
      <c r="D30" s="97"/>
      <c r="E30" s="98">
        <v>117111.18479237982</v>
      </c>
      <c r="F30" s="98"/>
      <c r="G30" s="64">
        <f t="shared" si="7"/>
        <v>117111.18479237982</v>
      </c>
      <c r="H30" s="65">
        <f t="shared" si="6"/>
        <v>4.6301820287330045E-4</v>
      </c>
    </row>
    <row r="31" spans="1:8">
      <c r="A31" s="60">
        <v>8</v>
      </c>
      <c r="B31" s="63" t="s">
        <v>3450</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3451</v>
      </c>
      <c r="C33" s="81">
        <f>SUM(C24:C32)</f>
        <v>0</v>
      </c>
      <c r="D33" s="81">
        <f>SUM(D24:D32)</f>
        <v>0</v>
      </c>
      <c r="E33" s="82">
        <f>SUM(E24:E32)</f>
        <v>133607.03493610659</v>
      </c>
      <c r="F33" s="82">
        <f t="shared" ref="F33:G33" si="8">SUM(F24:F32)</f>
        <v>0</v>
      </c>
      <c r="G33" s="82">
        <f t="shared" si="8"/>
        <v>133607.03493610659</v>
      </c>
      <c r="H33" s="83">
        <f t="shared" si="6"/>
        <v>5.2823724153264315E-4</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3452</v>
      </c>
    </row>
    <row r="37" spans="1:8">
      <c r="A37" s="78" t="s">
        <v>3441</v>
      </c>
      <c r="B37" s="84" t="s">
        <v>3453</v>
      </c>
      <c r="C37" s="85" t="s">
        <v>1887</v>
      </c>
      <c r="D37" s="85" t="s">
        <v>1841</v>
      </c>
      <c r="E37" s="85" t="s">
        <v>1844</v>
      </c>
    </row>
    <row r="38" spans="1:8" ht="57.6">
      <c r="A38" s="60">
        <v>1</v>
      </c>
      <c r="B38" s="63" t="s">
        <v>3454</v>
      </c>
      <c r="C38" s="143" t="s">
        <v>3455</v>
      </c>
      <c r="D38" s="99" t="s">
        <v>3456</v>
      </c>
      <c r="E38" s="99"/>
    </row>
    <row r="39" spans="1:8" ht="28.8">
      <c r="A39" s="60">
        <v>2</v>
      </c>
      <c r="B39" s="63" t="s">
        <v>3457</v>
      </c>
      <c r="C39" s="98">
        <v>6852599.2600000007</v>
      </c>
      <c r="D39" s="143" t="s">
        <v>3455</v>
      </c>
      <c r="E39" s="143" t="s">
        <v>3455</v>
      </c>
    </row>
    <row r="40" spans="1:8" ht="57.6">
      <c r="A40" s="60">
        <v>3</v>
      </c>
      <c r="B40" s="63" t="s">
        <v>3458</v>
      </c>
      <c r="C40" s="98"/>
      <c r="D40" s="143" t="s">
        <v>3455</v>
      </c>
      <c r="E40" s="143" t="s">
        <v>3455</v>
      </c>
    </row>
    <row r="41" spans="1:8">
      <c r="A41" s="78" t="s">
        <v>3441</v>
      </c>
      <c r="B41" s="84" t="s">
        <v>3459</v>
      </c>
      <c r="C41" s="85" t="s">
        <v>1887</v>
      </c>
      <c r="D41" s="85" t="s">
        <v>1841</v>
      </c>
      <c r="E41" s="85" t="s">
        <v>1844</v>
      </c>
    </row>
    <row r="42" spans="1:8" ht="28.8">
      <c r="A42" s="60">
        <v>5</v>
      </c>
      <c r="B42" s="63" t="s">
        <v>3460</v>
      </c>
      <c r="C42" s="98">
        <v>33568990.299999997</v>
      </c>
      <c r="D42" s="143" t="s">
        <v>3455</v>
      </c>
      <c r="E42" s="143" t="s">
        <v>3455</v>
      </c>
    </row>
    <row r="43" spans="1:8" ht="28.8">
      <c r="A43" s="60">
        <v>6</v>
      </c>
      <c r="B43" s="63" t="s">
        <v>3461</v>
      </c>
      <c r="C43" s="98">
        <v>37378921.281598672</v>
      </c>
      <c r="D43" s="143" t="s">
        <v>3455</v>
      </c>
      <c r="E43" s="143" t="s">
        <v>3455</v>
      </c>
    </row>
    <row r="44" spans="1:8" ht="28.8">
      <c r="A44" s="60">
        <v>7</v>
      </c>
      <c r="B44" s="63" t="s">
        <v>3462</v>
      </c>
      <c r="C44" s="64">
        <f>ABS(C42)-ABS(C43)</f>
        <v>-3809930.9815986753</v>
      </c>
      <c r="D44" s="143" t="s">
        <v>3455</v>
      </c>
      <c r="E44" s="143" t="s">
        <v>3455</v>
      </c>
    </row>
    <row r="45" spans="1:8" ht="28.8">
      <c r="A45" s="60">
        <v>8</v>
      </c>
      <c r="B45" s="63" t="s">
        <v>3463</v>
      </c>
      <c r="C45" s="86" t="s">
        <v>1832</v>
      </c>
      <c r="D45" s="86" t="s">
        <v>1835</v>
      </c>
      <c r="E45" s="86" t="s">
        <v>1838</v>
      </c>
    </row>
    <row r="46" spans="1:8">
      <c r="A46" s="60">
        <v>8</v>
      </c>
      <c r="B46" s="63" t="s">
        <v>3464</v>
      </c>
      <c r="C46" s="99"/>
      <c r="D46" s="99" t="s">
        <v>3456</v>
      </c>
      <c r="E46" s="99"/>
    </row>
    <row r="47" spans="1:8">
      <c r="A47" s="78" t="s">
        <v>3441</v>
      </c>
      <c r="B47" s="84" t="s">
        <v>3465</v>
      </c>
      <c r="C47" s="85" t="s">
        <v>1887</v>
      </c>
      <c r="D47" s="85" t="s">
        <v>1841</v>
      </c>
      <c r="E47" s="85" t="s">
        <v>1844</v>
      </c>
    </row>
    <row r="48" spans="1:8" ht="28.8">
      <c r="A48" s="62" t="s">
        <v>3466</v>
      </c>
      <c r="B48" s="63" t="s">
        <v>3467</v>
      </c>
      <c r="C48" s="143" t="s">
        <v>3455</v>
      </c>
      <c r="D48" s="99" t="s">
        <v>3456</v>
      </c>
      <c r="E48" s="99"/>
    </row>
    <row r="49" spans="1:5" ht="86.4">
      <c r="A49" s="62" t="s">
        <v>3468</v>
      </c>
      <c r="B49" s="63" t="s">
        <v>3469</v>
      </c>
      <c r="C49" s="143" t="s">
        <v>3455</v>
      </c>
      <c r="D49" s="99" t="s">
        <v>3456</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13" sqref="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3470</v>
      </c>
    </row>
    <row r="5" spans="1:6">
      <c r="B5" s="2"/>
      <c r="C5" s="2"/>
    </row>
    <row r="6" spans="1:6" ht="32.4" customHeight="1">
      <c r="C6" s="2" t="s">
        <v>3471</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3472</v>
      </c>
      <c r="C10" s="87" t="s">
        <v>3473</v>
      </c>
      <c r="D10" s="134" t="str">
        <f t="shared" ref="D10:D13" si="0">IF(F10=1,"Information Required.","")</f>
        <v/>
      </c>
      <c r="E10" s="6"/>
      <c r="F10" s="134">
        <f t="shared" ref="F10:F13" si="1">IF(C10="",1,0)</f>
        <v>0</v>
      </c>
    </row>
    <row r="11" spans="1:6">
      <c r="A11" s="134" t="s">
        <v>3075</v>
      </c>
      <c r="B11" s="3" t="s">
        <v>3474</v>
      </c>
      <c r="C11" s="87" t="s">
        <v>3475</v>
      </c>
      <c r="D11" s="134" t="str">
        <f t="shared" si="0"/>
        <v/>
      </c>
      <c r="E11" s="6"/>
      <c r="F11" s="134">
        <f t="shared" si="1"/>
        <v>0</v>
      </c>
    </row>
    <row r="12" spans="1:6">
      <c r="A12" s="134" t="s">
        <v>3076</v>
      </c>
      <c r="B12" s="3" t="s">
        <v>3476</v>
      </c>
      <c r="C12" s="87" t="s">
        <v>3477</v>
      </c>
      <c r="D12" s="134" t="str">
        <f t="shared" si="0"/>
        <v/>
      </c>
      <c r="E12" s="6"/>
      <c r="F12" s="134">
        <f t="shared" si="1"/>
        <v>0</v>
      </c>
    </row>
    <row r="13" spans="1:6">
      <c r="A13" s="134" t="s">
        <v>3077</v>
      </c>
      <c r="B13" s="3" t="s">
        <v>3478</v>
      </c>
      <c r="C13" s="87" t="s">
        <v>3479</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3480</v>
      </c>
    </row>
    <row r="7" spans="1:1">
      <c r="A7" s="113"/>
    </row>
    <row r="8" spans="1:1" ht="42">
      <c r="A8" s="114" t="s">
        <v>3481</v>
      </c>
    </row>
    <row r="9" spans="1:1">
      <c r="A9" s="115"/>
    </row>
    <row r="10" spans="1:1" ht="69.599999999999994">
      <c r="A10" s="114" t="s">
        <v>3482</v>
      </c>
    </row>
    <row r="11" spans="1:1">
      <c r="A11" s="115"/>
    </row>
    <row r="12" spans="1:1" ht="28.2">
      <c r="A12" s="114" t="s">
        <v>3483</v>
      </c>
    </row>
    <row r="13" spans="1:1">
      <c r="A13" s="115"/>
    </row>
    <row r="14" spans="1:1" ht="28.2">
      <c r="A14" s="114" t="s">
        <v>3484</v>
      </c>
    </row>
    <row r="15" spans="1:1">
      <c r="A15" s="115"/>
    </row>
    <row r="16" spans="1:1" ht="28.2">
      <c r="A16" s="114" t="s">
        <v>3485</v>
      </c>
    </row>
    <row r="17" spans="1:1">
      <c r="A17" s="115"/>
    </row>
    <row r="18" spans="1:1">
      <c r="A18" s="114" t="s">
        <v>3486</v>
      </c>
    </row>
    <row r="19" spans="1:1">
      <c r="A19" s="115"/>
    </row>
    <row r="20" spans="1:1">
      <c r="A20" s="114" t="s">
        <v>3487</v>
      </c>
    </row>
    <row r="21" spans="1:1">
      <c r="A21" s="115"/>
    </row>
    <row r="22" spans="1:1">
      <c r="A22" s="114" t="s">
        <v>3488</v>
      </c>
    </row>
    <row r="23" spans="1:1">
      <c r="A23" s="115"/>
    </row>
    <row r="24" spans="1:1" ht="207.9" customHeight="1">
      <c r="A24" s="114" t="s">
        <v>3489</v>
      </c>
    </row>
    <row r="25" spans="1:1">
      <c r="A25" s="115"/>
    </row>
    <row r="26" spans="1:1">
      <c r="A26" s="114" t="s">
        <v>3490</v>
      </c>
    </row>
    <row r="27" spans="1:1">
      <c r="A27" s="115"/>
    </row>
    <row r="28" spans="1:1" ht="28.2">
      <c r="A28" s="114" t="s">
        <v>3491</v>
      </c>
    </row>
    <row r="29" spans="1:1">
      <c r="A29" s="115"/>
    </row>
    <row r="30" spans="1:1">
      <c r="A30" s="114" t="s">
        <v>3492</v>
      </c>
    </row>
    <row r="31" spans="1:1">
      <c r="A31" s="115"/>
    </row>
    <row r="32" spans="1:1" ht="124.8">
      <c r="A32" s="114" t="s">
        <v>3493</v>
      </c>
    </row>
    <row r="33" spans="1:1">
      <c r="A33" s="115"/>
    </row>
    <row r="34" spans="1:1" ht="55.8">
      <c r="A34" s="114" t="s">
        <v>3494</v>
      </c>
    </row>
    <row r="35" spans="1:1">
      <c r="A35" s="115"/>
    </row>
    <row r="36" spans="1:1" ht="124.8">
      <c r="A36" s="114" t="s">
        <v>3495</v>
      </c>
    </row>
    <row r="37" spans="1:1">
      <c r="A37" s="115"/>
    </row>
    <row r="38" spans="1:1" ht="273.60000000000002" customHeight="1">
      <c r="A38" s="116" t="s">
        <v>3496</v>
      </c>
    </row>
    <row r="39" spans="1:1">
      <c r="A39" s="116"/>
    </row>
    <row r="40" spans="1:1" ht="105.9" customHeight="1">
      <c r="A40" s="114" t="s">
        <v>3497</v>
      </c>
    </row>
    <row r="41" spans="1:1">
      <c r="A41" s="115"/>
    </row>
    <row r="42" spans="1:1" ht="28.2">
      <c r="A42" s="114" t="s">
        <v>3498</v>
      </c>
    </row>
    <row r="43" spans="1:1"/>
    <row r="44" spans="1:1" s="167" customFormat="1">
      <c r="A44" s="168" t="s">
        <v>3499</v>
      </c>
    </row>
    <row r="45" spans="1:1"/>
    <row r="46" spans="1:1" ht="43.2">
      <c r="A46" s="166" t="s">
        <v>3500</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3501</v>
      </c>
      <c r="B3" s="121" t="s">
        <v>3020</v>
      </c>
      <c r="C3" s="122" t="s">
        <v>3502</v>
      </c>
    </row>
    <row r="4" spans="1:3" ht="150.9" customHeight="1">
      <c r="A4" s="123" t="s">
        <v>3503</v>
      </c>
      <c r="B4" s="124" t="s">
        <v>3504</v>
      </c>
      <c r="C4" s="125" t="s">
        <v>126</v>
      </c>
    </row>
    <row r="5" spans="1:3" ht="65.099999999999994" customHeight="1">
      <c r="A5" s="126" t="s">
        <v>3325</v>
      </c>
      <c r="B5" s="126" t="s">
        <v>3505</v>
      </c>
      <c r="C5" s="126" t="s">
        <v>126</v>
      </c>
    </row>
    <row r="6" spans="1:3" s="22" customFormat="1" ht="177.6" customHeight="1">
      <c r="A6" s="123" t="s">
        <v>3506</v>
      </c>
      <c r="B6" s="124" t="s">
        <v>3507</v>
      </c>
      <c r="C6" s="123" t="s">
        <v>135</v>
      </c>
    </row>
    <row r="7" spans="1:3" ht="155.1" customHeight="1">
      <c r="A7" s="126" t="s">
        <v>3508</v>
      </c>
      <c r="B7" s="127" t="s">
        <v>3509</v>
      </c>
      <c r="C7" s="126" t="s">
        <v>138</v>
      </c>
    </row>
    <row r="8" spans="1:3" ht="403.2">
      <c r="A8" s="123" t="s">
        <v>3510</v>
      </c>
      <c r="B8" s="128" t="s">
        <v>3511</v>
      </c>
      <c r="C8" s="123" t="s">
        <v>126</v>
      </c>
    </row>
    <row r="9" spans="1:3" ht="158.4">
      <c r="A9" s="129" t="s">
        <v>3512</v>
      </c>
      <c r="B9" s="127" t="s">
        <v>3513</v>
      </c>
      <c r="C9" s="126" t="s">
        <v>138</v>
      </c>
    </row>
    <row r="10" spans="1:3" ht="216">
      <c r="A10" s="123" t="s">
        <v>3514</v>
      </c>
      <c r="B10" s="123" t="s">
        <v>3515</v>
      </c>
      <c r="C10" s="130" t="s">
        <v>141</v>
      </c>
    </row>
    <row r="11" spans="1:3" ht="57.6">
      <c r="A11" s="131" t="s">
        <v>3516</v>
      </c>
      <c r="B11" s="131" t="s">
        <v>3020</v>
      </c>
      <c r="C11" s="132" t="s">
        <v>3502</v>
      </c>
    </row>
    <row r="12" spans="1:3" ht="72">
      <c r="A12" s="129" t="s">
        <v>3517</v>
      </c>
      <c r="B12" s="127" t="s">
        <v>3518</v>
      </c>
      <c r="C12" s="126" t="s">
        <v>132</v>
      </c>
    </row>
    <row r="13" spans="1:3" ht="42.6" customHeight="1">
      <c r="A13" s="133" t="s">
        <v>3444</v>
      </c>
      <c r="B13" s="133" t="s">
        <v>3519</v>
      </c>
      <c r="C13" s="133" t="s">
        <v>132</v>
      </c>
    </row>
    <row r="14" spans="1:3" ht="57.6">
      <c r="A14" s="129" t="s">
        <v>3286</v>
      </c>
      <c r="B14" s="127" t="s">
        <v>3520</v>
      </c>
      <c r="C14" s="126" t="s">
        <v>3521</v>
      </c>
    </row>
    <row r="15" spans="1:3" ht="230.4">
      <c r="A15" s="133" t="s">
        <v>3446</v>
      </c>
      <c r="B15" s="133" t="s">
        <v>3522</v>
      </c>
      <c r="C15" s="133" t="s">
        <v>132</v>
      </c>
    </row>
    <row r="16" spans="1:3" ht="39.6" customHeight="1">
      <c r="A16" s="126" t="s">
        <v>3447</v>
      </c>
      <c r="B16" s="127" t="s">
        <v>3523</v>
      </c>
      <c r="C16" s="126" t="s">
        <v>3521</v>
      </c>
    </row>
    <row r="17" spans="1:3" s="22" customFormat="1" ht="44.1" customHeight="1">
      <c r="A17" s="133" t="s">
        <v>3448</v>
      </c>
      <c r="B17" s="133" t="s">
        <v>3524</v>
      </c>
      <c r="C17" s="133" t="s">
        <v>3521</v>
      </c>
    </row>
    <row r="18" spans="1:3" ht="38.1" customHeight="1">
      <c r="A18" s="126" t="s">
        <v>3267</v>
      </c>
      <c r="B18" s="127" t="s">
        <v>3525</v>
      </c>
      <c r="C18" s="126" t="s">
        <v>3521</v>
      </c>
    </row>
    <row r="19" spans="1:3" ht="87.6" customHeight="1">
      <c r="A19" s="133" t="s">
        <v>3450</v>
      </c>
      <c r="B19" s="133" t="s">
        <v>3526</v>
      </c>
      <c r="C19" s="133" t="s">
        <v>138</v>
      </c>
    </row>
    <row r="20" spans="1:3" ht="72.900000000000006" customHeight="1">
      <c r="A20" s="129" t="s">
        <v>1838</v>
      </c>
      <c r="B20" s="127" t="s">
        <v>3527</v>
      </c>
      <c r="C20" s="126" t="s">
        <v>3528</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3529</v>
      </c>
    </row>
    <row r="2" spans="1:1">
      <c r="A2" s="91" t="s">
        <v>3325</v>
      </c>
    </row>
    <row r="3" spans="1:1">
      <c r="A3" s="91" t="s">
        <v>3530</v>
      </c>
    </row>
    <row r="4" spans="1:1">
      <c r="A4" s="91" t="s">
        <v>3258</v>
      </c>
    </row>
    <row r="5" spans="1:1">
      <c r="A5" s="91" t="s">
        <v>3531</v>
      </c>
    </row>
    <row r="6" spans="1:1">
      <c r="A6" s="91" t="s">
        <v>3253</v>
      </c>
    </row>
    <row r="7" spans="1:1">
      <c r="A7" s="91" t="s">
        <v>3294</v>
      </c>
    </row>
    <row r="8" spans="1:1">
      <c r="A8" s="91" t="s">
        <v>3247</v>
      </c>
    </row>
    <row r="9" spans="1:1">
      <c r="A9" s="91" t="s">
        <v>3443</v>
      </c>
    </row>
    <row r="10" spans="1:1">
      <c r="A10" s="91" t="s">
        <v>3444</v>
      </c>
    </row>
    <row r="11" spans="1:1">
      <c r="A11" s="91" t="s">
        <v>3445</v>
      </c>
    </row>
    <row r="12" spans="1:1">
      <c r="A12" s="91" t="s">
        <v>3446</v>
      </c>
    </row>
    <row r="13" spans="1:1">
      <c r="A13" s="91" t="s">
        <v>3447</v>
      </c>
    </row>
    <row r="14" spans="1:1">
      <c r="A14" s="91" t="s">
        <v>3448</v>
      </c>
    </row>
    <row r="15" spans="1:1">
      <c r="A15" s="91" t="s">
        <v>3449</v>
      </c>
    </row>
    <row r="16" spans="1:1">
      <c r="A16" s="91" t="s">
        <v>3450</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7" t="s">
        <v>3068</v>
      </c>
      <c r="C5" s="177"/>
      <c r="D5" s="177"/>
    </row>
    <row r="6" spans="1:4">
      <c r="B6" s="177"/>
      <c r="C6" s="177"/>
      <c r="D6" s="177"/>
    </row>
    <row r="7" spans="1:4">
      <c r="B7" s="177"/>
      <c r="C7" s="177"/>
      <c r="D7" s="177"/>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1"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6" t="s">
        <v>3101</v>
      </c>
      <c r="C24" s="176"/>
    </row>
    <row r="25" spans="2:6">
      <c r="E25" s="36"/>
      <c r="F25" s="134">
        <f>SUM(F8:F24)</f>
        <v>0</v>
      </c>
    </row>
    <row r="26" spans="2:6" ht="16.5" customHeight="1">
      <c r="B26" s="175" t="s">
        <v>3102</v>
      </c>
      <c r="C26" s="175"/>
      <c r="F26" s="134" t="s">
        <v>3103</v>
      </c>
    </row>
    <row r="27" spans="2:6">
      <c r="B27" s="175"/>
      <c r="C27" s="175"/>
    </row>
    <row r="28" spans="2:6"/>
    <row r="29" spans="2:6">
      <c r="B29" s="176" t="s">
        <v>3104</v>
      </c>
      <c r="C29" s="176"/>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20" sqref="B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Props1.xml><?xml version="1.0" encoding="utf-8"?>
<ds:datastoreItem xmlns:ds="http://schemas.openxmlformats.org/officeDocument/2006/customXml" ds:itemID="{0D653DDD-63AB-43A0-B68F-3C4598386071}">
  <ds:schemaRefs>
    <ds:schemaRef ds:uri="http://schemas.microsoft.com/sharepoint/v3/contenttype/forms"/>
  </ds:schemaRefs>
</ds:datastoreItem>
</file>

<file path=customXml/itemProps2.xml><?xml version="1.0" encoding="utf-8"?>
<ds:datastoreItem xmlns:ds="http://schemas.openxmlformats.org/officeDocument/2006/customXml" ds:itemID="{A096FDF0-E2CE-40F6-8C98-F04CC7C6C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798B79-24D9-4931-9DC8-CB38DF8ED28B}">
  <ds:schemaRefs>
    <ds:schemaRef ds:uri="9c8ca02e-7aa9-4090-a0cb-470eebe83892"/>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45775907-4a32-49a0-871d-cf2a437ad778"/>
    <ds:schemaRef ds:uri="8864b64f-1233-41be-a075-290d430449b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